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al Analyzer" sheetId="1" r:id="rId3"/>
    <sheet state="visible" name="Definitions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5">
      <text>
        <t xml:space="preserve">Value of the property after all repairs have been made regardless of purchase price. Also known as "Fair Market Value." </t>
      </text>
    </comment>
    <comment authorId="0" ref="A16">
      <text>
        <t xml:space="preserve">Value of the property in current "as is" condition. Not factoring repairs needed.</t>
      </text>
    </comment>
    <comment authorId="0" ref="A17">
      <text>
        <t xml:space="preserve">The dollar amount of estimated repairs based on your analysis.</t>
      </text>
    </comment>
    <comment authorId="0" ref="A18">
      <text>
        <t xml:space="preserve">The dollar amount you plan to purchase the property for.</t>
      </text>
    </comment>
    <comment authorId="0" ref="A19">
      <text>
        <t xml:space="preserve">Estimated number of months you plan to own the property from purchase date to close of escrow sale date.</t>
      </text>
    </comment>
    <comment authorId="0" ref="A23">
      <text>
        <t xml:space="preserve">The 1st position loan amount borrowed to purchase the property and / or fund the rehab.</t>
      </text>
    </comment>
    <comment authorId="0" ref="A24">
      <text>
        <t xml:space="preserve">The 1st position points charged as a % of Mortgage Lien Amount. 1 Point = 1% in calculation.</t>
      </text>
    </comment>
    <comment authorId="0" ref="A25">
      <text>
        <t xml:space="preserve">The 1st position Interest rate and calculated interest amount based on the entire holding period.
</t>
      </text>
    </comment>
    <comment authorId="0" ref="A26">
      <text>
        <t xml:space="preserve">The 1st position Interest only monthly payment amount if required by lender. 
</t>
      </text>
    </comment>
    <comment authorId="0" ref="A28">
      <text>
        <t xml:space="preserve">The 2nd position loan amount borrowed to purchase the property and / or fund the rehab.</t>
      </text>
    </comment>
    <comment authorId="0" ref="A29">
      <text>
        <t xml:space="preserve">The 2nd position points charged as a % of Mortgage Lien Amount. 1 Point = 1% in calculation.</t>
      </text>
    </comment>
    <comment authorId="0" ref="A30">
      <text>
        <t xml:space="preserve">The 2nd position interest rate and calculated interest amount based on the entire holding period. </t>
      </text>
    </comment>
    <comment authorId="0" ref="A31">
      <text>
        <t xml:space="preserve">The 2nd position Interest only monthly payment amount if required by lender. </t>
      </text>
    </comment>
    <comment authorId="0" ref="A33">
      <text>
        <t xml:space="preserve">The Misc. position loan amount borrowed to purchase the property and / or fund the rehab.</t>
      </text>
    </comment>
    <comment authorId="0" ref="A34">
      <text>
        <t xml:space="preserve">The Misc. position points charged as a % of Mortgage Lien Amount. 1 Point = 1% in calculation.</t>
      </text>
    </comment>
    <comment authorId="0" ref="A35">
      <text>
        <t xml:space="preserve">The Misc. position Interest rate and calculated interest amount based on the entire holding period. </t>
      </text>
    </comment>
    <comment authorId="0" ref="A36">
      <text>
        <t xml:space="preserve">The Misc. position Interest only monthly payment amount if required by lender.</t>
      </text>
    </comment>
    <comment authorId="0" ref="A37">
      <text>
        <t xml:space="preserve">Insert any miscellaneous Financing related costs here, you can also add more rows if necessary.</t>
      </text>
    </comment>
    <comment authorId="0" ref="A43">
      <text>
        <t xml:space="preserve">Use default or enter the actual annual property taxes as reported on the county tax assessors website or enter an estimate.</t>
      </text>
    </comment>
    <comment authorId="0" ref="A44">
      <text>
        <t xml:space="preserve">Use default or enter the Home Owner Association fees typically charged monthly here. If paid quarterly, divide the amount by 3.</t>
      </text>
    </comment>
    <comment authorId="0" ref="A45">
      <text>
        <t xml:space="preserve">Vacant or Occupied insurance premium charged during term of holding period and then converted to annual amount and divided by 12 to show monthly amount</t>
      </text>
    </comment>
    <comment authorId="0" ref="C45">
      <text>
        <t xml:space="preserve">Insurance Costs Formula:
Occupied = $.77/$1,000 + $500 Vacant = $6/$1,000 + $500</t>
      </text>
    </comment>
    <comment authorId="0" ref="A51">
      <text>
        <t xml:space="preserve">Combined value for gas, electricity, water, and miscellaneous utilities. If necessary, insert more rows to add more utility line items.</t>
      </text>
    </comment>
    <comment authorId="0" ref="C51">
      <text>
        <t xml:space="preserve">Utility Costs Formula:
¹¹Utility Costs - are estimated at $200/month however click + sign on far left (Expandable to enter Gas, Water, Electricity, Miscellaenous).</t>
      </text>
    </comment>
    <comment authorId="0" ref="A52">
      <text>
        <t xml:space="preserve">Enter any miscellaneous holding costs. Insert more rows If necessary.</t>
      </text>
    </comment>
    <comment authorId="0" ref="A57">
      <text>
        <t xml:space="preserve">Fees charged by attorney or escrow company at closing. Typically a % of sales price.</t>
      </text>
    </comment>
    <comment authorId="0" ref="C57">
      <text>
        <t xml:space="preserve">Escrow &amp; Attorney Fees Formula:
Attorney Fees - includes title insurance carry-over. 
For Attorney States use flat amount charged. For Escrow States, convert charges to a flat amount and enter them here.</t>
      </text>
    </comment>
    <comment authorId="0" ref="A58">
      <text>
        <t xml:space="preserve">Insurance Policy to insure clear and marketable title. Changes based on area, type of policy, underwriter plus costs to search for title history.
</t>
      </text>
    </comment>
    <comment authorId="0" ref="C58">
      <text>
        <t xml:space="preserve">Title Insuranance/ Search Formula: 
$500 plus 1/4% of purchase price. Or adjust % and flat amount in formula based on your location differences</t>
      </text>
    </comment>
    <comment authorId="0" ref="A59">
      <text>
        <t xml:space="preserve">Enter any miscellaneous buying transaction costs. You can enter more costs below or insert more rows If necessary.</t>
      </text>
    </comment>
    <comment authorId="0" ref="A64">
      <text>
        <t xml:space="preserve">Fees charged by attorney or escrow company at closing. Typically a % of sales price.</t>
      </text>
    </comment>
    <comment authorId="0" ref="C64">
      <text>
        <t xml:space="preserve">Escrow &amp; Attorney Fees:
Attorney Fees - includes title insurance carry-over. 
For Attorney States use flat amount charged. For Escrow States, convert charges to a flat amount and enter them here.</t>
      </text>
    </comment>
    <comment authorId="0" ref="A65">
      <text>
        <t xml:space="preserve">Fees taken from the HUD-1. County recording fees charged by escrow company.</t>
      </text>
    </comment>
    <comment authorId="0" ref="C65">
      <text>
        <t xml:space="preserve">Selling Recording Fees:
Flat fee charged on HUD based on your area/county/city.
 </t>
      </text>
    </comment>
    <comment authorId="0" ref="A66">
      <text>
        <t xml:space="preserve">Realtor Commissions as agreed in Purchase and Sale Agreement and extra fees for transaction processing.  **This will change depending on what you negotiate with your realtor.  If you are a realtor and list your own properties, this percentage will change accordingly, as you will typically pay half the amount.</t>
      </text>
    </comment>
    <comment authorId="0" ref="B66">
      <text>
        <t xml:space="preserve">Insert the % of realtor commission you will have to pay at closing. Typically 2.5-3% for buyers agent. If you have a listing agent, you will want to add 2.5-3% or whatever you negotiate as well.</t>
      </text>
    </comment>
    <comment authorId="0" ref="A67">
      <text>
        <t xml:space="preserve">For the transfer of land charged by County from seller to buyer. Typically a % of the land value based on county assessor valuation.  **It's imperative you research the correct percentage for your area as it can be vastly different.</t>
      </text>
    </comment>
    <comment authorId="0" ref="B67">
      <text>
        <t xml:space="preserve">Formula:
Make sure you enter the correct % based on your area. This is different based on location!</t>
      </text>
    </comment>
    <comment authorId="0" ref="A68">
      <text>
        <t xml:space="preserve">Offers protection for mechanical systems and attached appliances against unexpected repairs not covered by homeowner's insurance; coverage extends over a specific time period and does not cover the home's structure.</t>
      </text>
    </comment>
    <comment authorId="0" ref="A69">
      <text>
        <t xml:space="preserve">Cost for getting the property ready to sell by bringing in home furnishings.</t>
      </text>
    </comment>
    <comment authorId="0" ref="A70">
      <text>
        <t xml:space="preserve">Costs related to offline and online advertising, printing, and promotion to advertise the property for sale.</t>
      </text>
    </comment>
    <comment authorId="0" ref="A71">
      <text>
        <t xml:space="preserve">Enter any miscellaneous selling transaction costs. Insert more rows If necessary.</t>
      </text>
    </comment>
    <comment authorId="0" ref="A77">
      <text>
        <t xml:space="preserve">Value of the property after all repairs have been made regardless of purchase price. Also known as "Fair Market Value."</t>
      </text>
    </comment>
    <comment authorId="0" ref="A78">
      <text>
        <t xml:space="preserve">The dollar amount you plan to purchase the property for. Also called the "contract price."</t>
      </text>
    </comment>
    <comment authorId="0" ref="A79">
      <text>
        <t xml:space="preserve">The dollar amount of estimated repairs based on your analysis and assessment. </t>
      </text>
    </comment>
    <comment authorId="0" ref="A80">
      <text>
        <t xml:space="preserve">Total Borrowing Costs of first, second, and miscellaneous rehab financing fees, points, and interest charged over the duration of the holding period.</t>
      </text>
    </comment>
    <comment authorId="0" ref="A81">
      <text>
        <t xml:space="preserve">Total Costs for all monthly carrying expenses based on the duration of how long property is held between purchase and sales date.</t>
      </text>
    </comment>
    <comment authorId="0" ref="A82">
      <text>
        <t xml:space="preserve">Total transactional costs related to the buying phase of the transaction.</t>
      </text>
    </comment>
    <comment authorId="0" ref="A83">
      <text>
        <t xml:space="preserve">Total transactional costs related to the selling phase of the transaction.
</t>
      </text>
    </comment>
    <comment authorId="0" ref="B85">
      <text>
        <t xml:space="preserve">Difference between the revenue and expenses of the entire project before income taxes.
</t>
      </text>
    </comment>
  </commentList>
</comments>
</file>

<file path=xl/sharedStrings.xml><?xml version="1.0" encoding="utf-8"?>
<sst xmlns="http://schemas.openxmlformats.org/spreadsheetml/2006/main" count="267" uniqueCount="167">
  <si>
    <t xml:space="preserve">DEAL ANALYZER </t>
  </si>
  <si>
    <t>Date:</t>
  </si>
  <si>
    <t xml:space="preserve">Evaluator Name: </t>
  </si>
  <si>
    <t>PROPERY INFORMATION</t>
  </si>
  <si>
    <t>Property Address:</t>
  </si>
  <si>
    <t>123 Main St, Cleveland, OH 44113</t>
  </si>
  <si>
    <t>Total Square Footage:</t>
  </si>
  <si>
    <t># of Units:</t>
  </si>
  <si>
    <t>Occupied? (Y/N)</t>
  </si>
  <si>
    <t>N</t>
  </si>
  <si>
    <r>
      <t>Property Description:</t>
    </r>
    <r>
      <rPr/>
      <t xml:space="preserve"> 3 bedroom 1 bath colonial single family on the North side of Main St.</t>
    </r>
  </si>
  <si>
    <t>PROPERTY VALUES/PRICING</t>
  </si>
  <si>
    <t>After Repair Value</t>
  </si>
  <si>
    <t>Current "As Is" Value</t>
  </si>
  <si>
    <t>Estimated Repair Costs</t>
  </si>
  <si>
    <t>Purchase Price</t>
  </si>
  <si>
    <t>Estimated Hold Time (months)</t>
  </si>
  <si>
    <t>PURCHASE and REPAIR COSTS</t>
  </si>
  <si>
    <t>FINANCING COSTS</t>
  </si>
  <si>
    <t>First Mortgage / Lien Amount</t>
  </si>
  <si>
    <t>First Mortgage Points</t>
  </si>
  <si>
    <t>First Mortgage Interest</t>
  </si>
  <si>
    <t>First Mortgage Monthly Interest Only Payment</t>
  </si>
  <si>
    <t>Second Mortgage / Lien Amount</t>
  </si>
  <si>
    <t>Second Mortgage Points</t>
  </si>
  <si>
    <t>Second Mortgage Interest</t>
  </si>
  <si>
    <t>Second Mortgage Monthly Interest Only Payment</t>
  </si>
  <si>
    <t>Misc. Mortgage / Lien Amount</t>
  </si>
  <si>
    <t>Misc. Mortgage Points</t>
  </si>
  <si>
    <t>Misc. Mortgage Interest</t>
  </si>
  <si>
    <t>Misc. Mortgage Monthly Interest Only Payment</t>
  </si>
  <si>
    <t>Miscellaneous Financing Costs</t>
  </si>
  <si>
    <t>TOTAL FINANCING COSTS</t>
  </si>
  <si>
    <t>HOLDING COSTS</t>
  </si>
  <si>
    <t>Annual</t>
  </si>
  <si>
    <t>Monthly</t>
  </si>
  <si>
    <t>Property Taxes</t>
  </si>
  <si>
    <t>HOA &amp; Condo Fees</t>
  </si>
  <si>
    <t>Insurance Costs</t>
  </si>
  <si>
    <t>Utilities</t>
  </si>
  <si>
    <t xml:space="preserve">     Gas</t>
  </si>
  <si>
    <t xml:space="preserve">     Water</t>
  </si>
  <si>
    <t xml:space="preserve">     Electricity</t>
  </si>
  <si>
    <t xml:space="preserve">     Miscellaneous</t>
  </si>
  <si>
    <t xml:space="preserve">Total Utility Costs </t>
  </si>
  <si>
    <t>Miscellaneous Holding Costs</t>
  </si>
  <si>
    <t>TOTAL MONTHLY HOLDING COSTS</t>
  </si>
  <si>
    <t>BUYING TRANSACTION COSTS</t>
  </si>
  <si>
    <t>% of Purchase</t>
  </si>
  <si>
    <t>Total</t>
  </si>
  <si>
    <t xml:space="preserve">Escrow / Attorney Fees </t>
  </si>
  <si>
    <t>Title Insurance / Search Costs</t>
  </si>
  <si>
    <t>Miscellaneous Buying Costs</t>
  </si>
  <si>
    <t>TOTAL BUYING TRANSACTION COSTS</t>
  </si>
  <si>
    <t>SELLING TRANSACTION COSTS</t>
  </si>
  <si>
    <t>% of ARV</t>
  </si>
  <si>
    <t>Selling Recording Fees</t>
  </si>
  <si>
    <t>Realtor Fees</t>
  </si>
  <si>
    <t>Transfer &amp; Conveyance Fees</t>
  </si>
  <si>
    <t>Home Warranty</t>
  </si>
  <si>
    <t>Staging Costs</t>
  </si>
  <si>
    <t>Marketing Costs</t>
  </si>
  <si>
    <t>Miscellaneous Selling Costs</t>
  </si>
  <si>
    <t xml:space="preserve">TOTAL SELLING TRANSACTION COSTS </t>
  </si>
  <si>
    <t>ESTIMATED NET PROFIT and ROI SNAPSHOT</t>
  </si>
  <si>
    <t>DEAL SUMMARY &amp; POTENTIAL PROFIT</t>
  </si>
  <si>
    <t xml:space="preserve">After Repair Value </t>
  </si>
  <si>
    <t>Total Financing Costs</t>
  </si>
  <si>
    <t>Total Holding Costs</t>
  </si>
  <si>
    <t>Total Buying Transaction Costs</t>
  </si>
  <si>
    <t>Total Selling Transaction Costs</t>
  </si>
  <si>
    <t>ESTIMATED NET PROFIT</t>
  </si>
  <si>
    <t>TOTAL COSTS RETURN ON INVESTMENT (ROI)</t>
  </si>
  <si>
    <t>POTENTIAL RETURN &amp; PROFIT ANALYSIS</t>
  </si>
  <si>
    <t xml:space="preserve">Assumes Sale is on or before </t>
  </si>
  <si>
    <t>Purchase + Repair Estimate Cost Per Sq. Ft</t>
  </si>
  <si>
    <t>Down Payment Required at Closing</t>
  </si>
  <si>
    <t>My Committed Capital</t>
  </si>
  <si>
    <t>Purchase + Rehab Return on Investment (ROI)</t>
  </si>
  <si>
    <t xml:space="preserve">ESTIMATED RETURN ON INVESTMENT </t>
  </si>
  <si>
    <t>Section</t>
  </si>
  <si>
    <t>Name</t>
  </si>
  <si>
    <t>Definition</t>
  </si>
  <si>
    <t>Header</t>
  </si>
  <si>
    <t>The address of the property you want to analyze</t>
  </si>
  <si>
    <t>The total square footage of the entire interior of the property</t>
  </si>
  <si>
    <t xml:space="preserve">Name of the evaluator. </t>
  </si>
  <si>
    <t>Property Description</t>
  </si>
  <si>
    <t xml:space="preserve">Key details and attributes about the property including differentiators, # of garage spaces, levels, layout, property type, etc. </t>
  </si>
  <si>
    <t>Property Values / Pricing</t>
  </si>
  <si>
    <t>Section to enter property value and purchase figures for helping calculate profit</t>
  </si>
  <si>
    <t xml:space="preserve">Value of the property after all repairs have been made regardless of purchase price. Also known as "Fair Market Value" </t>
  </si>
  <si>
    <t>Current Value "As Is"</t>
  </si>
  <si>
    <t>Value of the property in current "as is" condition. Not factoring repairs needed.</t>
  </si>
  <si>
    <t>The dollar amount of estimated repairs based on your analysis</t>
  </si>
  <si>
    <t>The dollar amount you plan to purchase the property for</t>
  </si>
  <si>
    <t>Estimated number of months you plan to own the property from purchase date to close of escrow sale date</t>
  </si>
  <si>
    <t>Financing Costs</t>
  </si>
  <si>
    <t>Section to enter the different amounts you will borrow to purchase the property.</t>
  </si>
  <si>
    <t>The 1st position loan amount borrowed to purchase the property and / or fund the rehab</t>
  </si>
  <si>
    <t>The 1st position points charged as a % of Mortgage Lien Amount. 1 Point = 1% in calculation.</t>
  </si>
  <si>
    <t>First Mortgage Interest Rate</t>
  </si>
  <si>
    <t>The 1st position Interest rate for amount borrowed to purchase the property and / or fund the rehab</t>
  </si>
  <si>
    <t xml:space="preserve">The 1st position Interest only monthly payment amount if required by lender. </t>
  </si>
  <si>
    <t>The 2nd position loan amount borrowed to purchase the property and / or fund the rehab</t>
  </si>
  <si>
    <t>The 2nd position points charged as a % of Mortgage Lien Amount. 1 Point = 1% in calculation.</t>
  </si>
  <si>
    <t>Second Mortgage Interest Rate</t>
  </si>
  <si>
    <t>The 2nd position Interest rate for amount borrowed to purchase the property and / or fund the rehab</t>
  </si>
  <si>
    <t xml:space="preserve">The 2nd position Interest only monthly payment amount if required by lender. </t>
  </si>
  <si>
    <t>The misc. position loan amount borrowed to purchase the property and/or fund the rehab.</t>
  </si>
  <si>
    <t>The Misc. position points charged as a % of Mortgage Lien Amount. 1 Point = 1% in calculation.</t>
  </si>
  <si>
    <t>Misc. Mortgage Interest Rate</t>
  </si>
  <si>
    <t xml:space="preserve">The misc. position Interest rate for amount borrowed to purchase the property and/or fund the rehab. </t>
  </si>
  <si>
    <t>Misc. Mortgage Interest Only Payment</t>
  </si>
  <si>
    <t xml:space="preserve">The misc. position Interest only monthly payment amount if required by lender. </t>
  </si>
  <si>
    <t>Financing Origination Costs**</t>
  </si>
  <si>
    <t>Financing Origination Costs - for a mortgage approximately 1% of purchase price plus $1,000</t>
  </si>
  <si>
    <t xml:space="preserve">Any custom costs related to Financing. </t>
  </si>
  <si>
    <t>Holding Costs</t>
  </si>
  <si>
    <t>Section to enter costs related to time property is held. Costs are typically tracked and calculated on a monthly basis</t>
  </si>
  <si>
    <t>Use default or enter the actual annual property taxes as reported on the county tax assessors website or enter an estimate, or use the default values stored</t>
  </si>
  <si>
    <t>HOA / Condo Fees</t>
  </si>
  <si>
    <t>Use default or enter the Home Owner Association fees typically charged monthly.</t>
  </si>
  <si>
    <t>Insurance Costs (Vacant)</t>
  </si>
  <si>
    <t>Use default or enter the Vacant property insurance premium typically billed monthly. Typically more expensive than Occupied insurance.</t>
  </si>
  <si>
    <t>Insurance Costs (Occupied)</t>
  </si>
  <si>
    <t>Use default or enter the Occupied property insurance premium typically billed monthly. Typically less expensive than Vacant insurance.</t>
  </si>
  <si>
    <t>Utility Costs</t>
  </si>
  <si>
    <t xml:space="preserve">Combined value for gas, electricity, water utilities. </t>
  </si>
  <si>
    <t xml:space="preserve">Enter any custom costs related to holding the property. </t>
  </si>
  <si>
    <t>Buying Transaction Costs</t>
  </si>
  <si>
    <t>Section for entering and tracking buying transaction costs</t>
  </si>
  <si>
    <t>Escrow / Attorney Fees</t>
  </si>
  <si>
    <t xml:space="preserve">Fees charged by attorney or escrow company at closing. Typically a % of sales price.  Make sure you use appropriate formula based on if you are in an Attorney or Escrow state. </t>
  </si>
  <si>
    <t>Title Insurance / Title Search Costs</t>
  </si>
  <si>
    <t>Policy to insure clear and marketable title. Changes based on area, type of policy, underwriter</t>
  </si>
  <si>
    <t xml:space="preserve">Enter any custom costs related to Buying transactions. </t>
  </si>
  <si>
    <t>Sellling Transaction Costs</t>
  </si>
  <si>
    <t>Selling Transaction Costs</t>
  </si>
  <si>
    <t>Section for entering and tracking selling transaction costs</t>
  </si>
  <si>
    <t>Fees taken from the HUD-1 County recorders fees charged by escrow company</t>
  </si>
  <si>
    <t>Commissions paid to realtors involved as part of the transaction</t>
  </si>
  <si>
    <t>Conveyance / Transfer Fees</t>
  </si>
  <si>
    <t>For the transfer of land charged by County from seller to buyer. Typically a % of the land value based on county assessor valuation</t>
  </si>
  <si>
    <t>Offers protection for mechanical systems and attached appliances against unexpected repairs not covered by homeowner's insurance; overage extends over a specific time period and does not cover the home's structure</t>
  </si>
  <si>
    <t xml:space="preserve">Cost for getting property ready to sell by bringing in home furnishings. </t>
  </si>
  <si>
    <t>Costs related to offline and online advertising, printing, and promotion to help sell the property.</t>
  </si>
  <si>
    <t xml:space="preserve">Enter any custom costs related to Selling transactions. </t>
  </si>
  <si>
    <t>Deal Summary &amp; Potential Profit</t>
  </si>
  <si>
    <t>Section breaks down the revenue and expenses of the entire project</t>
  </si>
  <si>
    <t>The dollar amount you plan to purchase the property for.</t>
  </si>
  <si>
    <t>The dollar amount of estimated repairs based on your analysis and assessment.</t>
  </si>
  <si>
    <t>Total Borrowing Costs of first, second, and misc. rehab financing fees, points, and interest charged over duration of the project</t>
  </si>
  <si>
    <t>Total Costs for all monthly carrying expenses based on the duration of how long property is held between purchase and sales date.</t>
  </si>
  <si>
    <t>Total transactional costs related to the buying phase of the transaction</t>
  </si>
  <si>
    <t>Total transactional costs related to the selling phase of the transaction.</t>
  </si>
  <si>
    <t>Estimated NET PROFIT</t>
  </si>
  <si>
    <t>Difference between the revenue and expenses of the entire project before income taxes.</t>
  </si>
  <si>
    <t>Potential Return &amp; Profit Analysis</t>
  </si>
  <si>
    <t>Section Summary of key profit and deal value measurements</t>
  </si>
  <si>
    <t xml:space="preserve">Amount of your own money out of pocket that you put in the deal as the purchaser </t>
  </si>
  <si>
    <t>Repair Estimate Cost Per Sq. Ft</t>
  </si>
  <si>
    <t>Total Purchase+Rehab Estimate costs divided by total square feet of the property used as a measurement market indicator</t>
  </si>
  <si>
    <t>Amount required by you at closing</t>
  </si>
  <si>
    <t>% of interest earned based on purchase + rehab costs regardless of how long the property was held.</t>
  </si>
  <si>
    <t>Total Costs Return on Investment (ROI)</t>
  </si>
  <si>
    <t>% of interest earned based on purchase +ALL costs regardless of how long the property was held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</si>
</sst>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&quot;$&quot;#,##0.00;[Red]&quot;$&quot;#,##0.00"/>
    <numFmt numFmtId="166" formatCode="&quot;$&quot;#,##0.00"/>
  </numFmts>
  <fonts count="17">
    <font>
      <sz val="10.0"/>
      <color rgb="FF000000"/>
      <name val="Arial"/>
    </font>
    <font>
      <sz val="13.0"/>
      <color rgb="FF000000"/>
      <name val="Calibri"/>
    </font>
    <font>
      <b/>
      <sz val="14.0"/>
      <name val="Arial"/>
    </font>
    <font>
      <b/>
      <sz val="32.0"/>
      <color rgb="FFFFFFFF"/>
      <name val="Arial"/>
    </font>
    <font/>
    <font>
      <b/>
      <sz val="16.0"/>
      <name val="Arial"/>
    </font>
    <font>
      <sz val="14.0"/>
      <name val="Arial"/>
    </font>
    <font>
      <b/>
      <sz val="14.0"/>
      <color rgb="FFFFFFFF"/>
      <name val="Arial"/>
    </font>
    <font>
      <b/>
      <sz val="18.0"/>
      <color rgb="FF000000"/>
      <name val="Arial"/>
    </font>
    <font>
      <b/>
      <sz val="18.0"/>
      <name val="Arial"/>
    </font>
    <font>
      <b/>
      <i/>
      <sz val="14.0"/>
      <name val="Arial"/>
    </font>
    <font>
      <b/>
      <sz val="12.0"/>
      <color rgb="FFFFFFFF"/>
      <name val="Arial"/>
    </font>
    <font>
      <sz val="10.0"/>
      <color rgb="FFFFFFFF"/>
      <name val="Arial"/>
    </font>
    <font>
      <sz val="10.0"/>
      <name val="Arial"/>
    </font>
    <font>
      <sz val="12.0"/>
      <name val="Arial"/>
    </font>
    <font>
      <sz val="12.0"/>
      <color rgb="FF3366FF"/>
      <name val="Arial"/>
    </font>
    <font>
      <sz val="10.0"/>
      <color rgb="FF3366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F243E"/>
        <bgColor rgb="FF0F243E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  <fill>
      <patternFill patternType="solid">
        <fgColor rgb="FF339966"/>
        <bgColor rgb="FF339966"/>
      </patternFill>
    </fill>
    <fill>
      <patternFill patternType="solid">
        <fgColor rgb="FF000000"/>
        <bgColor rgb="FF000000"/>
      </patternFill>
    </fill>
  </fills>
  <borders count="78">
    <border/>
    <border>
      <left style="thick">
        <color rgb="FF262626"/>
      </left>
      <top style="thick">
        <color rgb="FF262626"/>
      </top>
      <bottom style="thick">
        <color rgb="FF262626"/>
      </bottom>
    </border>
    <border>
      <top style="thick">
        <color rgb="FF262626"/>
      </top>
      <bottom style="thick">
        <color rgb="FF262626"/>
      </bottom>
    </border>
    <border>
      <right style="thick">
        <color rgb="FF262626"/>
      </right>
      <top style="thick">
        <color rgb="FF262626"/>
      </top>
      <bottom style="thick">
        <color rgb="FF262626"/>
      </bottom>
    </border>
    <border>
      <left style="thick">
        <color rgb="FF595959"/>
      </left>
      <top style="thick">
        <color rgb="FF262626"/>
      </top>
      <bottom style="thin">
        <color rgb="FF595959"/>
      </bottom>
    </border>
    <border>
      <top style="thick">
        <color rgb="FF262626"/>
      </top>
      <bottom style="thin">
        <color rgb="FF595959"/>
      </bottom>
    </border>
    <border>
      <right style="thick">
        <color rgb="FF595959"/>
      </right>
      <top style="thick">
        <color rgb="FF262626"/>
      </top>
      <bottom style="thin">
        <color rgb="FF595959"/>
      </bottom>
    </border>
    <border>
      <left style="thick">
        <color rgb="FF595959"/>
      </left>
      <top style="thin">
        <color rgb="FF595959"/>
      </top>
      <bottom style="thin">
        <color rgb="FF595959"/>
      </bottom>
    </border>
    <border>
      <top style="thin">
        <color rgb="FF595959"/>
      </top>
      <bottom style="thin">
        <color rgb="FF595959"/>
      </bottom>
    </border>
    <border>
      <right style="thick">
        <color rgb="FF595959"/>
      </right>
      <top style="thin">
        <color rgb="FF595959"/>
      </top>
      <bottom style="thin">
        <color rgb="FF595959"/>
      </bottom>
    </border>
    <border>
      <left style="thick">
        <color rgb="FF595959"/>
      </left>
      <top style="thin">
        <color rgb="FF595959"/>
      </top>
    </border>
    <border>
      <top style="thin">
        <color rgb="FF595959"/>
      </top>
    </border>
    <border>
      <right style="thick">
        <color rgb="FF595959"/>
      </right>
      <top style="thin">
        <color rgb="FF595959"/>
      </top>
    </border>
    <border>
      <left style="thick">
        <color rgb="FF595959"/>
      </left>
      <top style="medium">
        <color rgb="FF595959"/>
      </top>
      <bottom style="medium">
        <color rgb="FF595959"/>
      </bottom>
    </border>
    <border>
      <top style="medium">
        <color rgb="FF595959"/>
      </top>
      <bottom style="medium">
        <color rgb="FF595959"/>
      </bottom>
    </border>
    <border>
      <right style="thick">
        <color rgb="FF595959"/>
      </right>
      <top style="medium">
        <color rgb="FF595959"/>
      </top>
      <bottom style="medium">
        <color rgb="FF595959"/>
      </bottom>
    </border>
    <border>
      <left style="thick">
        <color rgb="FF595959"/>
      </left>
      <top style="medium">
        <color rgb="FF595959"/>
      </top>
      <bottom style="thin">
        <color rgb="FF595959"/>
      </bottom>
    </border>
    <border>
      <top style="medium">
        <color rgb="FF595959"/>
      </top>
      <bottom style="thin">
        <color rgb="FF595959"/>
      </bottom>
    </border>
    <border>
      <right style="thick">
        <color rgb="FF595959"/>
      </right>
      <top style="medium">
        <color rgb="FF595959"/>
      </top>
      <bottom style="thin">
        <color rgb="FF595959"/>
      </bottom>
    </border>
    <border>
      <left style="thick">
        <color rgb="FF595959"/>
      </left>
    </border>
    <border>
      <right style="thick">
        <color rgb="FF595959"/>
      </right>
    </border>
    <border>
      <left style="thick">
        <color rgb="FF595959"/>
      </left>
      <bottom style="medium">
        <color rgb="FF595959"/>
      </bottom>
    </border>
    <border>
      <bottom style="medium">
        <color rgb="FF595959"/>
      </bottom>
    </border>
    <border>
      <right style="thick">
        <color rgb="FF595959"/>
      </right>
      <bottom style="medium">
        <color rgb="FF595959"/>
      </bottom>
    </border>
    <border>
      <left style="thick">
        <color rgb="FF595959"/>
      </left>
      <right style="thin">
        <color rgb="FF595959"/>
      </right>
      <bottom style="thin">
        <color rgb="FF595959"/>
      </bottom>
    </border>
    <border>
      <left style="thin">
        <color rgb="FF595959"/>
      </left>
      <top style="medium">
        <color rgb="FF595959"/>
      </top>
      <bottom style="thin">
        <color rgb="FF595959"/>
      </bottom>
    </border>
    <border>
      <left style="thick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top style="thin">
        <color rgb="FF595959"/>
      </top>
      <bottom style="thin">
        <color rgb="FF595959"/>
      </bottom>
    </border>
    <border>
      <left style="thick">
        <color rgb="FF595959"/>
      </left>
      <right/>
      <top style="thin">
        <color rgb="FF595959"/>
      </top>
      <bottom style="thin">
        <color rgb="FF595959"/>
      </bottom>
    </border>
    <border>
      <left/>
      <top style="thin">
        <color rgb="FF595959"/>
      </top>
      <bottom style="thin">
        <color rgb="FF595959"/>
      </bottom>
    </border>
    <border>
      <left style="thick">
        <color rgb="FF595959"/>
      </left>
      <top style="thin">
        <color rgb="FF595959"/>
      </top>
      <bottom style="medium">
        <color rgb="FF595959"/>
      </bottom>
    </border>
    <border>
      <top style="thin">
        <color rgb="FF595959"/>
      </top>
      <bottom style="medium">
        <color rgb="FF595959"/>
      </bottom>
    </border>
    <border>
      <right style="thick">
        <color rgb="FF595959"/>
      </right>
      <top style="thin">
        <color rgb="FF595959"/>
      </top>
      <bottom style="medium">
        <color rgb="FF595959"/>
      </bottom>
    </border>
    <border>
      <left style="thin">
        <color rgb="FF595959"/>
      </left>
      <right style="thin">
        <color rgb="FF595959"/>
      </right>
      <bottom style="thin">
        <color rgb="FF595959"/>
      </bottom>
    </border>
    <border>
      <left style="thin">
        <color rgb="FF595959"/>
      </left>
      <right style="thick">
        <color rgb="FF595959"/>
      </right>
      <bottom style="thin">
        <color rgb="FF595959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right style="thick">
        <color rgb="FF595959"/>
      </right>
      <top style="thin">
        <color rgb="FF595959"/>
      </top>
      <bottom style="thin">
        <color rgb="FF595959"/>
      </bottom>
    </border>
    <border>
      <left/>
      <right style="thin">
        <color rgb="FF595959"/>
      </right>
      <top style="thin">
        <color rgb="FF595959"/>
      </top>
      <bottom style="thin">
        <color rgb="FF595959"/>
      </bottom>
    </border>
    <border>
      <left style="thick">
        <color rgb="FF595959"/>
      </left>
      <right/>
      <top style="thin">
        <color rgb="FF595959"/>
      </top>
      <bottom style="thick">
        <color rgb="FF595959"/>
      </bottom>
    </border>
    <border>
      <left/>
      <right style="thin">
        <color rgb="FF595959"/>
      </right>
      <top style="thin">
        <color rgb="FF595959"/>
      </top>
      <bottom style="thick">
        <color rgb="FF595959"/>
      </bottom>
    </border>
    <border>
      <left style="thin">
        <color rgb="FF595959"/>
      </left>
      <right style="thick">
        <color rgb="FF595959"/>
      </right>
      <top style="thin">
        <color rgb="FF595959"/>
      </top>
      <bottom style="thick">
        <color rgb="FF595959"/>
      </bottom>
    </border>
    <border>
      <top style="thick">
        <color rgb="FF595959"/>
      </top>
    </border>
    <border>
      <left style="thick">
        <color rgb="FF595959"/>
      </left>
      <top style="thick">
        <color rgb="FF595959"/>
      </top>
      <bottom/>
    </border>
    <border>
      <top style="thick">
        <color rgb="FF595959"/>
      </top>
      <bottom/>
    </border>
    <border>
      <right style="thick">
        <color rgb="FF595959"/>
      </right>
      <top style="thick">
        <color rgb="FF595959"/>
      </top>
      <bottom/>
    </border>
    <border>
      <left style="thick">
        <color rgb="FF595959"/>
      </left>
      <top/>
      <bottom style="thick">
        <color rgb="FF595959"/>
      </bottom>
    </border>
    <border>
      <top/>
      <bottom style="thick">
        <color rgb="FF595959"/>
      </bottom>
    </border>
    <border>
      <right style="thick">
        <color rgb="FF595959"/>
      </right>
      <top/>
      <bottom style="thick">
        <color rgb="FF595959"/>
      </bottom>
    </border>
    <border>
      <left style="thick">
        <color rgb="FF3F3F3F"/>
      </left>
      <bottom style="thin">
        <color rgb="FF000000"/>
      </bottom>
    </border>
    <border>
      <bottom style="thin">
        <color rgb="FF000000"/>
      </bottom>
    </border>
    <border>
      <right style="thick">
        <color rgb="FF3F3F3F"/>
      </right>
      <bottom style="thin">
        <color rgb="FF000000"/>
      </bottom>
    </border>
    <border>
      <left style="thick">
        <color rgb="FF3F3F3F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3F3F3F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thick">
        <color rgb="FF3F3F3F"/>
      </right>
      <top style="thin">
        <color rgb="FF000000"/>
      </top>
      <bottom style="medium">
        <color rgb="FF000000"/>
      </bottom>
    </border>
    <border>
      <left style="thick">
        <color rgb="FF3F3F3F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ck">
        <color rgb="FF3F3F3F"/>
      </right>
      <top style="medium">
        <color rgb="FF000000"/>
      </top>
      <bottom style="medium">
        <color rgb="FF000000"/>
      </bottom>
    </border>
    <border>
      <left style="thick">
        <color rgb="FF3F3F3F"/>
      </left>
      <right/>
      <top style="medium">
        <color rgb="FF000000"/>
      </top>
      <bottom style="thick">
        <color rgb="FF3F3F3F"/>
      </bottom>
    </border>
    <border>
      <left/>
      <top style="medium">
        <color rgb="FF000000"/>
      </top>
      <bottom style="thick">
        <color rgb="FF3F3F3F"/>
      </bottom>
    </border>
    <border>
      <right style="thick">
        <color rgb="FF3F3F3F"/>
      </right>
      <top style="medium">
        <color rgb="FF000000"/>
      </top>
      <bottom style="thick">
        <color rgb="FF3F3F3F"/>
      </bottom>
    </border>
    <border>
      <top style="thick">
        <color rgb="FF3F3F3F"/>
      </top>
    </border>
    <border>
      <left style="thick">
        <color rgb="FF595959"/>
      </left>
      <top style="thick">
        <color rgb="FF595959"/>
      </top>
      <bottom style="thin">
        <color rgb="FF000000"/>
      </bottom>
    </border>
    <border>
      <top style="thick">
        <color rgb="FF595959"/>
      </top>
      <bottom style="thin">
        <color rgb="FF000000"/>
      </bottom>
    </border>
    <border>
      <right style="thick">
        <color rgb="FF595959"/>
      </right>
      <top style="thick">
        <color rgb="FF595959"/>
      </top>
      <bottom style="thin">
        <color rgb="FF000000"/>
      </bottom>
    </border>
    <border>
      <left style="thick">
        <color rgb="FF595959"/>
      </left>
      <top style="thin">
        <color rgb="FF000000"/>
      </top>
      <bottom style="thin">
        <color rgb="FF000000"/>
      </bottom>
    </border>
    <border>
      <right style="thick">
        <color rgb="FF595959"/>
      </right>
      <top style="thin">
        <color rgb="FF000000"/>
      </top>
      <bottom style="thin">
        <color rgb="FF000000"/>
      </bottom>
    </border>
    <border>
      <left style="thick">
        <color rgb="FF595959"/>
      </left>
      <top style="thin">
        <color rgb="FF000000"/>
      </top>
    </border>
    <border>
      <top style="thin">
        <color rgb="FF000000"/>
      </top>
    </border>
    <border>
      <right style="thick">
        <color rgb="FF595959"/>
      </right>
      <top style="thin">
        <color rgb="FF000000"/>
      </top>
    </border>
    <border>
      <left style="thick">
        <color rgb="FF595959"/>
      </left>
      <top style="medium">
        <color rgb="FF595959"/>
      </top>
      <bottom style="medium">
        <color rgb="FF000000"/>
      </bottom>
    </border>
    <border>
      <top style="medium">
        <color rgb="FF595959"/>
      </top>
      <bottom style="medium">
        <color rgb="FF000000"/>
      </bottom>
    </border>
    <border>
      <right style="thick">
        <color rgb="FF595959"/>
      </right>
      <top style="medium">
        <color rgb="FF595959"/>
      </top>
      <bottom style="medium">
        <color rgb="FF000000"/>
      </bottom>
    </border>
    <border>
      <left style="thick">
        <color rgb="FF595959"/>
      </left>
      <right/>
      <top/>
      <bottom style="thick">
        <color rgb="FF595959"/>
      </bottom>
    </border>
    <border>
      <left/>
      <top style="medium">
        <color rgb="FF000000"/>
      </top>
      <bottom style="thick">
        <color rgb="FF595959"/>
      </bottom>
    </border>
    <border>
      <right style="thick">
        <color rgb="FF595959"/>
      </right>
      <top style="medium">
        <color rgb="FF000000"/>
      </top>
      <bottom style="thick">
        <color rgb="FF595959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shrinkToFit="0" wrapText="0"/>
    </xf>
    <xf borderId="1" fillId="2" fontId="3" numFmtId="0" xfId="0" applyAlignment="1" applyBorder="1" applyFill="1" applyFont="1">
      <alignment horizontal="center" shrinkToFit="0" vertical="center" wrapText="0"/>
    </xf>
    <xf borderId="2" fillId="0" fontId="4" numFmtId="0" xfId="0" applyBorder="1" applyFont="1"/>
    <xf borderId="3" fillId="0" fontId="4" numFmtId="0" xfId="0" applyBorder="1" applyFont="1"/>
    <xf borderId="4" fillId="0" fontId="2" numFmtId="0" xfId="0" applyAlignment="1" applyBorder="1" applyFont="1">
      <alignment shrinkToFit="0" wrapText="0"/>
    </xf>
    <xf borderId="5" fillId="0" fontId="2" numFmtId="14" xfId="0" applyAlignment="1" applyBorder="1" applyFont="1" applyNumberFormat="1">
      <alignment horizontal="center" readingOrder="0" shrinkToFit="0" wrapText="0"/>
    </xf>
    <xf borderId="6" fillId="0" fontId="4" numFmtId="0" xfId="0" applyBorder="1" applyFont="1"/>
    <xf borderId="7" fillId="0" fontId="2" numFmtId="0" xfId="0" applyAlignment="1" applyBorder="1" applyFont="1">
      <alignment shrinkToFit="0" wrapText="0"/>
    </xf>
    <xf borderId="8" fillId="0" fontId="2" numFmtId="0" xfId="0" applyAlignment="1" applyBorder="1" applyFont="1">
      <alignment horizontal="center" shrinkToFit="0" wrapText="0"/>
    </xf>
    <xf borderId="9" fillId="0" fontId="4" numFmtId="0" xfId="0" applyBorder="1" applyFont="1"/>
    <xf borderId="10" fillId="0" fontId="2" numFmtId="0" xfId="0" applyAlignment="1" applyBorder="1" applyFont="1">
      <alignment horizontal="left" shrinkToFit="0" wrapText="0"/>
    </xf>
    <xf borderId="11" fillId="0" fontId="4" numFmtId="0" xfId="0" applyBorder="1" applyFont="1"/>
    <xf borderId="12" fillId="0" fontId="4" numFmtId="0" xfId="0" applyBorder="1" applyFont="1"/>
    <xf borderId="13" fillId="3" fontId="5" numFmtId="0" xfId="0" applyAlignment="1" applyBorder="1" applyFill="1" applyFont="1">
      <alignment horizontal="center" shrinkToFit="0" vertical="center" wrapText="0"/>
    </xf>
    <xf borderId="14" fillId="0" fontId="4" numFmtId="0" xfId="0" applyBorder="1" applyFont="1"/>
    <xf borderId="15" fillId="0" fontId="4" numFmtId="0" xfId="0" applyBorder="1" applyFont="1"/>
    <xf borderId="16" fillId="0" fontId="2" numFmtId="0" xfId="0" applyAlignment="1" applyBorder="1" applyFont="1">
      <alignment shrinkToFit="0" wrapText="0"/>
    </xf>
    <xf borderId="17" fillId="0" fontId="2" numFmtId="0" xfId="0" applyAlignment="1" applyBorder="1" applyFont="1">
      <alignment horizontal="center" readingOrder="0" shrinkToFit="0" wrapText="0"/>
    </xf>
    <xf borderId="18" fillId="0" fontId="4" numFmtId="0" xfId="0" applyBorder="1" applyFont="1"/>
    <xf borderId="8" fillId="0" fontId="2" numFmtId="0" xfId="0" applyAlignment="1" applyBorder="1" applyFont="1">
      <alignment horizontal="center" readingOrder="0" shrinkToFit="0" wrapText="0"/>
    </xf>
    <xf borderId="10" fillId="0" fontId="2" numFmtId="0" xfId="0" applyAlignment="1" applyBorder="1" applyFont="1">
      <alignment horizontal="left" readingOrder="0" shrinkToFit="0" vertical="top" wrapText="1"/>
    </xf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6" numFmtId="0" xfId="0" applyAlignment="1" applyBorder="1" applyFont="1">
      <alignment horizontal="left" shrinkToFit="0" wrapText="0"/>
    </xf>
    <xf borderId="25" fillId="0" fontId="6" numFmtId="164" xfId="0" applyAlignment="1" applyBorder="1" applyFont="1" applyNumberFormat="1">
      <alignment horizontal="center" shrinkToFit="0" wrapText="0"/>
    </xf>
    <xf borderId="26" fillId="0" fontId="6" numFmtId="0" xfId="0" applyAlignment="1" applyBorder="1" applyFont="1">
      <alignment horizontal="left" shrinkToFit="0" wrapText="0"/>
    </xf>
    <xf borderId="27" fillId="0" fontId="6" numFmtId="164" xfId="0" applyAlignment="1" applyBorder="1" applyFont="1" applyNumberFormat="1">
      <alignment horizontal="center" shrinkToFit="0" wrapText="0"/>
    </xf>
    <xf borderId="26" fillId="0" fontId="2" numFmtId="0" xfId="0" applyAlignment="1" applyBorder="1" applyFont="1">
      <alignment shrinkToFit="0" wrapText="0"/>
    </xf>
    <xf borderId="27" fillId="0" fontId="2" numFmtId="164" xfId="0" applyAlignment="1" applyBorder="1" applyFont="1" applyNumberFormat="1">
      <alignment horizontal="center" readingOrder="0" shrinkToFit="0" wrapText="0"/>
    </xf>
    <xf borderId="27" fillId="0" fontId="6" numFmtId="1" xfId="0" applyAlignment="1" applyBorder="1" applyFont="1" applyNumberFormat="1">
      <alignment horizontal="center" readingOrder="0" shrinkToFit="0" wrapText="0"/>
    </xf>
    <xf borderId="28" fillId="4" fontId="7" numFmtId="0" xfId="0" applyAlignment="1" applyBorder="1" applyFill="1" applyFont="1">
      <alignment shrinkToFit="0" vertical="center" wrapText="0"/>
    </xf>
    <xf borderId="29" fillId="4" fontId="7" numFmtId="164" xfId="0" applyAlignment="1" applyBorder="1" applyFont="1" applyNumberFormat="1">
      <alignment horizontal="center" readingOrder="0" shrinkToFit="0" wrapText="0"/>
    </xf>
    <xf borderId="30" fillId="0" fontId="6" numFmtId="49" xfId="0" applyAlignment="1" applyBorder="1" applyFont="1" applyNumberFormat="1">
      <alignment horizontal="left" shrinkToFit="0" wrapText="0"/>
    </xf>
    <xf borderId="31" fillId="0" fontId="4" numFmtId="0" xfId="0" applyBorder="1" applyFont="1"/>
    <xf borderId="32" fillId="0" fontId="4" numFmtId="0" xfId="0" applyBorder="1" applyFont="1"/>
    <xf borderId="24" fillId="0" fontId="6" numFmtId="0" xfId="0" applyAlignment="1" applyBorder="1" applyFont="1">
      <alignment shrinkToFit="0" wrapText="0"/>
    </xf>
    <xf borderId="33" fillId="0" fontId="6" numFmtId="10" xfId="0" applyAlignment="1" applyBorder="1" applyFont="1" applyNumberFormat="1">
      <alignment horizontal="center" shrinkToFit="0" wrapText="0"/>
    </xf>
    <xf borderId="34" fillId="0" fontId="6" numFmtId="164" xfId="0" applyAlignment="1" applyBorder="1" applyFont="1" applyNumberFormat="1">
      <alignment horizontal="center" readingOrder="0" shrinkToFit="0" wrapText="0"/>
    </xf>
    <xf borderId="26" fillId="0" fontId="6" numFmtId="0" xfId="0" applyAlignment="1" applyBorder="1" applyFont="1">
      <alignment shrinkToFit="0" wrapText="0"/>
    </xf>
    <xf borderId="35" fillId="0" fontId="6" numFmtId="1" xfId="0" applyAlignment="1" applyBorder="1" applyFont="1" applyNumberFormat="1">
      <alignment horizontal="center" readingOrder="0" shrinkToFit="0" wrapText="0"/>
    </xf>
    <xf borderId="36" fillId="0" fontId="6" numFmtId="164" xfId="0" applyAlignment="1" applyBorder="1" applyFont="1" applyNumberFormat="1">
      <alignment horizontal="center" shrinkToFit="0" wrapText="0"/>
    </xf>
    <xf borderId="35" fillId="0" fontId="6" numFmtId="10" xfId="0" applyAlignment="1" applyBorder="1" applyFont="1" applyNumberFormat="1">
      <alignment horizontal="center" readingOrder="0" shrinkToFit="0" wrapText="0"/>
    </xf>
    <xf borderId="35" fillId="0" fontId="6" numFmtId="0" xfId="0" applyAlignment="1" applyBorder="1" applyFont="1">
      <alignment horizontal="center" shrinkToFit="0" wrapText="0"/>
    </xf>
    <xf borderId="33" fillId="0" fontId="6" numFmtId="10" xfId="0" applyAlignment="1" applyBorder="1" applyFont="1" applyNumberFormat="1">
      <alignment horizontal="center" readingOrder="0" shrinkToFit="0" wrapText="0"/>
    </xf>
    <xf borderId="35" fillId="0" fontId="6" numFmtId="9" xfId="0" applyAlignment="1" applyBorder="1" applyFont="1" applyNumberFormat="1">
      <alignment horizontal="center" shrinkToFit="0" wrapText="0"/>
    </xf>
    <xf borderId="35" fillId="0" fontId="6" numFmtId="1" xfId="0" applyAlignment="1" applyBorder="1" applyFont="1" applyNumberFormat="1">
      <alignment horizontal="center" shrinkToFit="0" wrapText="0"/>
    </xf>
    <xf borderId="35" fillId="0" fontId="6" numFmtId="10" xfId="0" applyAlignment="1" applyBorder="1" applyFont="1" applyNumberFormat="1">
      <alignment horizontal="center" shrinkToFit="0" wrapText="0"/>
    </xf>
    <xf borderId="37" fillId="4" fontId="7" numFmtId="0" xfId="0" applyAlignment="1" applyBorder="1" applyFont="1">
      <alignment shrinkToFit="0" vertical="center" wrapText="0"/>
    </xf>
    <xf borderId="36" fillId="4" fontId="7" numFmtId="164" xfId="0" applyAlignment="1" applyBorder="1" applyFont="1" applyNumberFormat="1">
      <alignment horizontal="center" shrinkToFit="0" vertical="center" wrapText="0"/>
    </xf>
    <xf borderId="30" fillId="0" fontId="2" numFmtId="0" xfId="0" applyAlignment="1" applyBorder="1" applyFont="1">
      <alignment shrinkToFit="0" wrapText="0"/>
    </xf>
    <xf borderId="24" fillId="0" fontId="5" numFmtId="0" xfId="0" applyAlignment="1" applyBorder="1" applyFont="1">
      <alignment horizontal="left" shrinkToFit="0" vertical="center" wrapText="0"/>
    </xf>
    <xf borderId="33" fillId="0" fontId="2" numFmtId="0" xfId="0" applyAlignment="1" applyBorder="1" applyFont="1">
      <alignment horizontal="center" shrinkToFit="0" vertical="center" wrapText="0"/>
    </xf>
    <xf borderId="34" fillId="0" fontId="2" numFmtId="164" xfId="0" applyAlignment="1" applyBorder="1" applyFont="1" applyNumberFormat="1">
      <alignment horizontal="center" shrinkToFit="0" vertical="center" wrapText="0"/>
    </xf>
    <xf borderId="35" fillId="0" fontId="6" numFmtId="164" xfId="0" applyAlignment="1" applyBorder="1" applyFont="1" applyNumberFormat="1">
      <alignment horizontal="center" shrinkToFit="0" wrapText="0"/>
    </xf>
    <xf borderId="36" fillId="0" fontId="2" numFmtId="164" xfId="0" applyAlignment="1" applyBorder="1" applyFont="1" applyNumberFormat="1">
      <alignment horizontal="center" shrinkToFit="0" wrapText="0"/>
    </xf>
    <xf borderId="35" fillId="0" fontId="6" numFmtId="164" xfId="0" applyAlignment="1" applyBorder="1" applyFont="1" applyNumberFormat="1">
      <alignment horizontal="center" readingOrder="0" shrinkToFit="0" wrapText="0"/>
    </xf>
    <xf borderId="26" fillId="0" fontId="6" numFmtId="49" xfId="0" applyAlignment="1" applyBorder="1" applyFont="1" applyNumberFormat="1">
      <alignment horizontal="left" shrinkToFit="0" wrapText="0"/>
    </xf>
    <xf borderId="37" fillId="4" fontId="7" numFmtId="164" xfId="0" applyAlignment="1" applyBorder="1" applyFont="1" applyNumberFormat="1">
      <alignment shrinkToFit="0" vertical="center" wrapText="0"/>
    </xf>
    <xf borderId="36" fillId="4" fontId="7" numFmtId="165" xfId="0" applyAlignment="1" applyBorder="1" applyFont="1" applyNumberFormat="1">
      <alignment horizontal="center" shrinkToFit="0" vertical="center" wrapText="0"/>
    </xf>
    <xf borderId="30" fillId="0" fontId="2" numFmtId="0" xfId="0" applyAlignment="1" applyBorder="1" applyFont="1">
      <alignment horizontal="right" shrinkToFit="0" wrapText="0"/>
    </xf>
    <xf borderId="0" fillId="0" fontId="2" numFmtId="0" xfId="0" applyAlignment="1" applyFont="1">
      <alignment shrinkToFit="0" vertical="center" wrapText="0"/>
    </xf>
    <xf borderId="35" fillId="0" fontId="6" numFmtId="0" xfId="0" applyAlignment="1" applyBorder="1" applyFont="1">
      <alignment shrinkToFit="0" vertical="center" wrapText="1"/>
    </xf>
    <xf borderId="36" fillId="4" fontId="7" numFmtId="164" xfId="0" applyAlignment="1" applyBorder="1" applyFont="1" applyNumberFormat="1">
      <alignment horizontal="center" shrinkToFit="0" wrapText="0"/>
    </xf>
    <xf borderId="24" fillId="0" fontId="5" numFmtId="0" xfId="0" applyAlignment="1" applyBorder="1" applyFont="1">
      <alignment horizontal="left" shrinkToFit="0" wrapText="0"/>
    </xf>
    <xf borderId="33" fillId="0" fontId="2" numFmtId="0" xfId="0" applyAlignment="1" applyBorder="1" applyFont="1">
      <alignment horizontal="center" shrinkToFit="0" wrapText="0"/>
    </xf>
    <xf borderId="34" fillId="0" fontId="2" numFmtId="164" xfId="0" applyAlignment="1" applyBorder="1" applyFont="1" applyNumberFormat="1">
      <alignment horizontal="center" shrinkToFit="0" wrapText="0"/>
    </xf>
    <xf borderId="38" fillId="4" fontId="7" numFmtId="0" xfId="0" applyAlignment="1" applyBorder="1" applyFont="1">
      <alignment shrinkToFit="0" vertical="center" wrapText="0"/>
    </xf>
    <xf borderId="39" fillId="4" fontId="7" numFmtId="0" xfId="0" applyAlignment="1" applyBorder="1" applyFont="1">
      <alignment shrinkToFit="0" vertical="center" wrapText="0"/>
    </xf>
    <xf borderId="40" fillId="4" fontId="7" numFmtId="164" xfId="0" applyAlignment="1" applyBorder="1" applyFont="1" applyNumberFormat="1">
      <alignment horizontal="center" shrinkToFit="0" wrapText="0"/>
    </xf>
    <xf borderId="41" fillId="0" fontId="2" numFmtId="0" xfId="0" applyAlignment="1" applyBorder="1" applyFont="1">
      <alignment shrinkToFit="0" wrapText="0"/>
    </xf>
    <xf borderId="41" fillId="0" fontId="4" numFmtId="0" xfId="0" applyBorder="1" applyFont="1"/>
    <xf borderId="0" fillId="0" fontId="8" numFmtId="0" xfId="0" applyAlignment="1" applyFont="1">
      <alignment horizontal="center" shrinkToFit="0" vertical="center" wrapText="0"/>
    </xf>
    <xf borderId="42" fillId="3" fontId="9" numFmtId="0" xfId="0" applyAlignment="1" applyBorder="1" applyFont="1">
      <alignment horizontal="center" shrinkToFit="0" vertical="center" wrapText="0"/>
    </xf>
    <xf borderId="43" fillId="0" fontId="4" numFmtId="0" xfId="0" applyBorder="1" applyFont="1"/>
    <xf borderId="44" fillId="0" fontId="4" numFmtId="0" xfId="0" applyBorder="1" applyFont="1"/>
    <xf borderId="45" fillId="3" fontId="2" numFmtId="0" xfId="0" applyAlignment="1" applyBorder="1" applyFont="1">
      <alignment horizontal="center" shrinkToFit="0" vertical="center" wrapText="0"/>
    </xf>
    <xf borderId="46" fillId="0" fontId="4" numFmtId="0" xfId="0" applyBorder="1" applyFont="1"/>
    <xf borderId="47" fillId="0" fontId="4" numFmtId="0" xfId="0" applyBorder="1" applyFont="1"/>
    <xf borderId="48" fillId="0" fontId="2" numFmtId="0" xfId="0" applyAlignment="1" applyBorder="1" applyFont="1">
      <alignment shrinkToFit="0" wrapText="0"/>
    </xf>
    <xf borderId="49" fillId="0" fontId="2" numFmtId="164" xfId="0" applyAlignment="1" applyBorder="1" applyFont="1" applyNumberFormat="1">
      <alignment horizontal="center" shrinkToFit="0" wrapText="0"/>
    </xf>
    <xf borderId="50" fillId="0" fontId="4" numFmtId="0" xfId="0" applyBorder="1" applyFont="1"/>
    <xf borderId="51" fillId="0" fontId="2" numFmtId="0" xfId="0" applyAlignment="1" applyBorder="1" applyFont="1">
      <alignment shrinkToFit="0" wrapText="0"/>
    </xf>
    <xf borderId="52" fillId="0" fontId="2" numFmtId="164" xfId="0" applyAlignment="1" applyBorder="1" applyFont="1" applyNumberFormat="1">
      <alignment horizontal="center" shrinkToFit="0" wrapText="0"/>
    </xf>
    <xf borderId="53" fillId="0" fontId="4" numFmtId="0" xfId="0" applyBorder="1" applyFont="1"/>
    <xf borderId="54" fillId="0" fontId="2" numFmtId="164" xfId="0" applyAlignment="1" applyBorder="1" applyFont="1" applyNumberFormat="1">
      <alignment horizontal="center" shrinkToFit="0" wrapText="0"/>
    </xf>
    <xf borderId="55" fillId="0" fontId="4" numFmtId="0" xfId="0" applyBorder="1" applyFont="1"/>
    <xf borderId="56" fillId="0" fontId="2" numFmtId="0" xfId="0" applyAlignment="1" applyBorder="1" applyFont="1">
      <alignment horizontal="center" shrinkToFit="0" wrapText="0"/>
    </xf>
    <xf borderId="57" fillId="0" fontId="4" numFmtId="0" xfId="0" applyBorder="1" applyFont="1"/>
    <xf borderId="58" fillId="0" fontId="4" numFmtId="0" xfId="0" applyBorder="1" applyFont="1"/>
    <xf borderId="59" fillId="5" fontId="7" numFmtId="0" xfId="0" applyAlignment="1" applyBorder="1" applyFill="1" applyFont="1">
      <alignment shrinkToFit="0" vertical="center" wrapText="0"/>
    </xf>
    <xf borderId="60" fillId="5" fontId="7" numFmtId="164" xfId="0" applyAlignment="1" applyBorder="1" applyFont="1" applyNumberFormat="1">
      <alignment horizontal="center" shrinkToFit="0" vertical="center" wrapText="0"/>
    </xf>
    <xf borderId="61" fillId="0" fontId="4" numFmtId="0" xfId="0" applyBorder="1" applyFont="1"/>
    <xf borderId="62" fillId="0" fontId="2" numFmtId="0" xfId="0" applyAlignment="1" applyBorder="1" applyFont="1">
      <alignment shrinkToFit="0" wrapText="0"/>
    </xf>
    <xf borderId="62" fillId="0" fontId="4" numFmtId="0" xfId="0" applyBorder="1" applyFont="1"/>
    <xf borderId="63" fillId="0" fontId="10" numFmtId="0" xfId="0" applyAlignment="1" applyBorder="1" applyFont="1">
      <alignment horizontal="left" shrinkToFit="0" wrapText="0"/>
    </xf>
    <xf borderId="64" fillId="0" fontId="10" numFmtId="14" xfId="0" applyAlignment="1" applyBorder="1" applyFont="1" applyNumberFormat="1">
      <alignment horizontal="center" shrinkToFit="0" vertical="center" wrapText="0"/>
    </xf>
    <xf borderId="65" fillId="0" fontId="4" numFmtId="0" xfId="0" applyBorder="1" applyFont="1"/>
    <xf borderId="66" fillId="0" fontId="2" numFmtId="0" xfId="0" applyAlignment="1" applyBorder="1" applyFont="1">
      <alignment horizontal="left" shrinkToFit="0" wrapText="0"/>
    </xf>
    <xf borderId="52" fillId="0" fontId="2" numFmtId="166" xfId="0" applyAlignment="1" applyBorder="1" applyFont="1" applyNumberFormat="1">
      <alignment horizontal="center" shrinkToFit="0" vertical="center" wrapText="0"/>
    </xf>
    <xf borderId="67" fillId="0" fontId="4" numFmtId="0" xfId="0" applyBorder="1" applyFont="1"/>
    <xf borderId="66" fillId="0" fontId="2" numFmtId="0" xfId="0" applyAlignment="1" applyBorder="1" applyFont="1">
      <alignment readingOrder="0" shrinkToFit="0" wrapText="0"/>
    </xf>
    <xf borderId="52" fillId="0" fontId="2" numFmtId="164" xfId="0" applyAlignment="1" applyBorder="1" applyFont="1" applyNumberFormat="1">
      <alignment horizontal="center" shrinkToFit="0" vertical="center" wrapText="0"/>
    </xf>
    <xf borderId="68" fillId="0" fontId="2" numFmtId="0" xfId="0" applyAlignment="1" applyBorder="1" applyFont="1">
      <alignment horizontal="left" shrinkToFit="0" wrapText="0"/>
    </xf>
    <xf borderId="69" fillId="0" fontId="2" numFmtId="10" xfId="0" applyAlignment="1" applyBorder="1" applyFont="1" applyNumberFormat="1">
      <alignment horizontal="center" shrinkToFit="0" vertical="center" wrapText="0"/>
    </xf>
    <xf borderId="70" fillId="0" fontId="4" numFmtId="0" xfId="0" applyBorder="1" applyFont="1"/>
    <xf borderId="71" fillId="0" fontId="2" numFmtId="0" xfId="0" applyAlignment="1" applyBorder="1" applyFont="1">
      <alignment horizontal="left" shrinkToFit="0" wrapText="0"/>
    </xf>
    <xf borderId="72" fillId="0" fontId="4" numFmtId="0" xfId="0" applyBorder="1" applyFont="1"/>
    <xf borderId="73" fillId="0" fontId="4" numFmtId="0" xfId="0" applyBorder="1" applyFont="1"/>
    <xf borderId="74" fillId="5" fontId="7" numFmtId="0" xfId="0" applyAlignment="1" applyBorder="1" applyFont="1">
      <alignment shrinkToFit="0" vertical="center" wrapText="0"/>
    </xf>
    <xf borderId="75" fillId="5" fontId="7" numFmtId="10" xfId="0" applyAlignment="1" applyBorder="1" applyFont="1" applyNumberFormat="1">
      <alignment horizontal="center" shrinkToFit="0" vertical="center" wrapText="0"/>
    </xf>
    <xf borderId="76" fillId="0" fontId="4" numFmtId="0" xfId="0" applyBorder="1" applyFont="1"/>
    <xf borderId="0" fillId="0" fontId="6" numFmtId="0" xfId="0" applyAlignment="1" applyFont="1">
      <alignment shrinkToFit="1" wrapText="0"/>
    </xf>
    <xf borderId="77" fillId="6" fontId="11" numFmtId="0" xfId="0" applyAlignment="1" applyBorder="1" applyFill="1" applyFont="1">
      <alignment horizontal="left" shrinkToFit="0" wrapText="0"/>
    </xf>
    <xf borderId="77" fillId="6" fontId="11" numFmtId="0" xfId="0" applyAlignment="1" applyBorder="1" applyFont="1">
      <alignment horizontal="center" shrinkToFit="0" wrapText="0"/>
    </xf>
    <xf borderId="77" fillId="6" fontId="11" numFmtId="0" xfId="0" applyAlignment="1" applyBorder="1" applyFont="1">
      <alignment horizontal="center" shrinkToFit="0" wrapText="1"/>
    </xf>
    <xf borderId="0" fillId="0" fontId="12" numFmtId="0" xfId="0" applyAlignment="1" applyFont="1">
      <alignment shrinkToFit="0" wrapText="0"/>
    </xf>
    <xf borderId="0" fillId="0" fontId="13" numFmtId="0" xfId="0" applyAlignment="1" applyFont="1">
      <alignment shrinkToFit="0" wrapText="0"/>
    </xf>
    <xf borderId="0" fillId="0" fontId="14" numFmtId="0" xfId="0" applyAlignment="1" applyFont="1">
      <alignment horizontal="left" shrinkToFit="0" wrapText="0"/>
    </xf>
    <xf borderId="0" fillId="0" fontId="15" numFmtId="0" xfId="0" applyAlignment="1" applyFont="1">
      <alignment horizontal="left" shrinkToFit="0" wrapText="0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shrinkToFit="0" wrapText="0"/>
    </xf>
    <xf borderId="0" fillId="0" fontId="13" numFmtId="0" xfId="0" applyAlignment="1" applyFont="1">
      <alignment shrinkToFit="0" wrapText="0"/>
    </xf>
    <xf borderId="0" fillId="0" fontId="14" numFmtId="0" xfId="0" applyAlignment="1" applyFont="1">
      <alignment readingOrder="0" shrinkToFit="0" wrapText="1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horizontal="left" readingOrder="0" shrinkToFit="0" wrapText="0"/>
    </xf>
    <xf borderId="0" fillId="0" fontId="14" numFmtId="0" xfId="0" applyAlignment="1" applyFont="1">
      <alignment horizontal="left" shrinkToFit="0" wrapText="1"/>
    </xf>
    <xf borderId="0" fillId="0" fontId="14" numFmtId="0" xfId="0" applyAlignment="1" applyFont="1">
      <alignment shrinkToFit="0" wrapText="0"/>
    </xf>
    <xf borderId="0" fillId="0" fontId="16" numFmtId="0" xfId="0" applyAlignment="1" applyFont="1">
      <alignment horizontal="left" shrinkToFit="0" wrapText="0"/>
    </xf>
    <xf borderId="0" fillId="0" fontId="13" numFmtId="0" xfId="0" applyAlignment="1" applyFont="1">
      <alignment horizontal="left" shrinkToFit="0" wrapText="0"/>
    </xf>
    <xf borderId="0" fillId="0" fontId="13" numFmtId="0" xfId="0" applyAlignment="1" applyFont="1">
      <alignment shrinkToFit="0" wrapText="1"/>
    </xf>
    <xf borderId="0" fillId="0" fontId="16" numFmtId="0" xfId="0" applyAlignment="1" applyFont="1">
      <alignment shrinkToFit="0" wrapText="0"/>
    </xf>
    <xf borderId="0" fillId="0" fontId="1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2886075</xdr:colOff>
      <xdr:row>0</xdr:row>
      <xdr:rowOff>76200</xdr:rowOff>
    </xdr:from>
    <xdr:to>
      <xdr:col>1</xdr:col>
      <xdr:colOff>581025</xdr:colOff>
      <xdr:row>0</xdr:row>
      <xdr:rowOff>771525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638300" cy="6953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59.14"/>
    <col customWidth="1" min="2" max="2" width="27.0"/>
    <col customWidth="1" min="3" max="3" width="26.86"/>
    <col customWidth="1" min="4" max="38" width="9.14"/>
    <col customWidth="1" min="39" max="39" width="3.0"/>
    <col customWidth="1" min="40" max="40" width="20.14"/>
    <col customWidth="1" min="41" max="50" width="9.14"/>
  </cols>
  <sheetData>
    <row r="1" ht="69.75" customHeight="1">
      <c r="A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ht="69.75" customHeight="1">
      <c r="A2" s="3" t="s">
        <v>0</v>
      </c>
      <c r="B2" s="4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ht="18.0" customHeight="1">
      <c r="A3" s="6" t="s">
        <v>1</v>
      </c>
      <c r="B3" s="7">
        <v>43101.0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ht="16.5" customHeight="1">
      <c r="A4" s="9" t="s">
        <v>2</v>
      </c>
      <c r="B4" s="10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ht="18.0" customHeight="1">
      <c r="A5" s="12"/>
      <c r="B5" s="13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ht="36.0" customHeight="1">
      <c r="A6" s="15" t="s">
        <v>3</v>
      </c>
      <c r="B6" s="16"/>
      <c r="C6" s="1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T6" s="2"/>
      <c r="AU6" s="2"/>
      <c r="AV6" s="2"/>
      <c r="AW6" s="2"/>
      <c r="AX6" s="2"/>
    </row>
    <row r="7" ht="16.5" customHeight="1">
      <c r="A7" s="18" t="s">
        <v>4</v>
      </c>
      <c r="B7" s="19" t="s">
        <v>5</v>
      </c>
      <c r="C7" s="2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T7" s="2"/>
      <c r="AU7" s="2"/>
      <c r="AV7" s="2"/>
      <c r="AW7" s="2"/>
      <c r="AX7" s="2"/>
    </row>
    <row r="8" ht="16.5" customHeight="1">
      <c r="A8" s="9" t="s">
        <v>6</v>
      </c>
      <c r="B8" s="21">
        <v>1650.0</v>
      </c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T8" s="2"/>
      <c r="AU8" s="2"/>
      <c r="AV8" s="2"/>
      <c r="AW8" s="2"/>
      <c r="AX8" s="2"/>
    </row>
    <row r="9" ht="16.5" customHeight="1">
      <c r="A9" s="9" t="s">
        <v>7</v>
      </c>
      <c r="B9" s="21">
        <v>1.0</v>
      </c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T9" s="2"/>
      <c r="AU9" s="2"/>
      <c r="AV9" s="2"/>
      <c r="AW9" s="2"/>
      <c r="AX9" s="2"/>
    </row>
    <row r="10" ht="16.5" customHeight="1">
      <c r="A10" s="9" t="s">
        <v>8</v>
      </c>
      <c r="B10" s="21" t="s">
        <v>9</v>
      </c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T10" s="2"/>
      <c r="AU10" s="2"/>
      <c r="AV10" s="2"/>
      <c r="AW10" s="2"/>
      <c r="AX10" s="2"/>
    </row>
    <row r="11" ht="16.5" customHeight="1">
      <c r="A11" s="22" t="s">
        <v>10</v>
      </c>
      <c r="B11" s="13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T11" s="2"/>
      <c r="AU11" s="2"/>
      <c r="AV11" s="2"/>
      <c r="AW11" s="2"/>
      <c r="AX11" s="2"/>
    </row>
    <row r="12" ht="16.5" customHeight="1">
      <c r="A12" s="23"/>
      <c r="C12" s="2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T12" s="2"/>
      <c r="AU12" s="2"/>
      <c r="AV12" s="2"/>
      <c r="AW12" s="2"/>
      <c r="AX12" s="2"/>
    </row>
    <row r="13" ht="18.0" customHeight="1">
      <c r="A13" s="25"/>
      <c r="B13" s="26"/>
      <c r="C13" s="2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T13" s="2"/>
      <c r="AU13" s="2"/>
      <c r="AV13" s="2"/>
      <c r="AW13" s="2"/>
      <c r="AX13" s="2"/>
    </row>
    <row r="14" ht="42.0" customHeight="1">
      <c r="A14" s="15" t="s">
        <v>11</v>
      </c>
      <c r="B14" s="16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T14" s="2"/>
      <c r="AU14" s="2"/>
      <c r="AV14" s="2"/>
      <c r="AW14" s="2"/>
      <c r="AX14" s="2"/>
    </row>
    <row r="15" ht="16.5" customHeight="1">
      <c r="A15" s="28" t="s">
        <v>12</v>
      </c>
      <c r="B15" s="29">
        <v>250000.0</v>
      </c>
      <c r="C15" s="2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T15" s="2"/>
      <c r="AU15" s="2"/>
      <c r="AV15" s="2"/>
      <c r="AW15" s="2"/>
      <c r="AX15" s="2"/>
    </row>
    <row r="16" ht="16.5" customHeight="1">
      <c r="A16" s="30" t="s">
        <v>13</v>
      </c>
      <c r="B16" s="31">
        <v>230000.0</v>
      </c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T16" s="2"/>
      <c r="AU16" s="2"/>
      <c r="AV16" s="2"/>
      <c r="AW16" s="2"/>
      <c r="AX16" s="2"/>
    </row>
    <row r="17" ht="16.5" customHeight="1">
      <c r="A17" s="30" t="s">
        <v>14</v>
      </c>
      <c r="B17" s="31">
        <v>10000.0</v>
      </c>
      <c r="C17" s="1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T17" s="2"/>
      <c r="AU17" s="2"/>
      <c r="AV17" s="2"/>
      <c r="AW17" s="2"/>
      <c r="AX17" s="2"/>
    </row>
    <row r="18" ht="16.5" customHeight="1">
      <c r="A18" s="32" t="s">
        <v>15</v>
      </c>
      <c r="B18" s="33">
        <v>175000.0</v>
      </c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T18" s="2"/>
      <c r="AU18" s="2"/>
      <c r="AV18" s="2"/>
      <c r="AW18" s="2"/>
      <c r="AX18" s="2"/>
    </row>
    <row r="19" ht="16.5" customHeight="1">
      <c r="A19" s="30" t="s">
        <v>16</v>
      </c>
      <c r="B19" s="34">
        <v>2.0</v>
      </c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T19" s="2"/>
      <c r="AU19" s="2"/>
      <c r="AV19" s="2"/>
      <c r="AW19" s="2"/>
      <c r="AX19" s="2"/>
    </row>
    <row r="20" ht="24.75" customHeight="1">
      <c r="A20" s="35" t="s">
        <v>17</v>
      </c>
      <c r="B20" s="36">
        <f>B17+B18</f>
        <v>185000</v>
      </c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T20" s="2"/>
      <c r="AU20" s="2"/>
      <c r="AV20" s="2"/>
      <c r="AW20" s="2"/>
      <c r="AX20" s="2"/>
    </row>
    <row r="21" ht="18.0" customHeight="1">
      <c r="A21" s="37"/>
      <c r="B21" s="38"/>
      <c r="C21" s="3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T21" s="2"/>
      <c r="AU21" s="2"/>
      <c r="AV21" s="2"/>
      <c r="AW21" s="2"/>
      <c r="AX21" s="2"/>
    </row>
    <row r="22" ht="36.0" customHeight="1">
      <c r="A22" s="15" t="s">
        <v>18</v>
      </c>
      <c r="B22" s="16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T22" s="2"/>
      <c r="AU22" s="2"/>
      <c r="AV22" s="2"/>
      <c r="AW22" s="2"/>
      <c r="AX22" s="2"/>
    </row>
    <row r="23" ht="16.5" customHeight="1">
      <c r="A23" s="40" t="s">
        <v>19</v>
      </c>
      <c r="B23" s="41">
        <f>C23/(B15)</f>
        <v>0.52</v>
      </c>
      <c r="C23" s="42">
        <v>130000.0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ht="16.5" customHeight="1">
      <c r="A24" s="43" t="s">
        <v>20</v>
      </c>
      <c r="B24" s="44">
        <v>2.0</v>
      </c>
      <c r="C24" s="45">
        <f>B24/100*C23</f>
        <v>2600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ht="16.5" customHeight="1">
      <c r="A25" s="43" t="s">
        <v>21</v>
      </c>
      <c r="B25" s="46">
        <v>0.12</v>
      </c>
      <c r="C25" s="45">
        <f>C23*B25/12*B19</f>
        <v>2600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ht="16.5" customHeight="1">
      <c r="A26" s="43" t="s">
        <v>22</v>
      </c>
      <c r="B26" s="47"/>
      <c r="C26" s="45">
        <f>C25/B19</f>
        <v>1300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ht="16.5" customHeight="1">
      <c r="A27" s="43"/>
      <c r="B27" s="47"/>
      <c r="C27" s="4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ht="16.5" customHeight="1">
      <c r="A28" s="43" t="s">
        <v>23</v>
      </c>
      <c r="B28" s="48">
        <f>C28/(B15)</f>
        <v>0.1</v>
      </c>
      <c r="C28" s="45">
        <v>25000.0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ht="16.5" customHeight="1">
      <c r="A29" s="43" t="s">
        <v>24</v>
      </c>
      <c r="B29" s="44">
        <v>2.0</v>
      </c>
      <c r="C29" s="45">
        <f>B29/100*C28</f>
        <v>500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ht="16.5" customHeight="1">
      <c r="A30" s="43" t="s">
        <v>25</v>
      </c>
      <c r="B30" s="46">
        <v>0.04</v>
      </c>
      <c r="C30" s="45">
        <f>C28*B30/12*B19</f>
        <v>166.6666667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ht="16.5" customHeight="1">
      <c r="A31" s="43" t="s">
        <v>26</v>
      </c>
      <c r="B31" s="47"/>
      <c r="C31" s="45">
        <f>C30/B19</f>
        <v>83.33333333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ht="16.5" customHeight="1">
      <c r="A32" s="43"/>
      <c r="B32" s="47"/>
      <c r="C32" s="4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ht="16.5" customHeight="1">
      <c r="A33" s="43" t="s">
        <v>27</v>
      </c>
      <c r="B33" s="49">
        <f>C33/(B15)</f>
        <v>0.04</v>
      </c>
      <c r="C33" s="45">
        <v>10000.0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ht="16.5" customHeight="1">
      <c r="A34" s="43" t="s">
        <v>28</v>
      </c>
      <c r="B34" s="50">
        <v>2.0</v>
      </c>
      <c r="C34" s="45">
        <f>B34/100*C33</f>
        <v>200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ht="16.5" customHeight="1">
      <c r="A35" s="43" t="s">
        <v>29</v>
      </c>
      <c r="B35" s="51">
        <v>0.12</v>
      </c>
      <c r="C35" s="45">
        <f>C33*B35/12*B19</f>
        <v>200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ht="16.5" customHeight="1">
      <c r="A36" s="43" t="s">
        <v>30</v>
      </c>
      <c r="B36" s="47"/>
      <c r="C36" s="45">
        <f>C35/B19</f>
        <v>100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ht="16.5" customHeight="1">
      <c r="A37" s="43" t="s">
        <v>31</v>
      </c>
      <c r="B37" s="47"/>
      <c r="C37" s="45">
        <v>0.0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ht="16.5" customHeight="1">
      <c r="A38" s="43"/>
      <c r="B38" s="47"/>
      <c r="C38" s="4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ht="24.75" customHeight="1">
      <c r="A39" s="35" t="s">
        <v>32</v>
      </c>
      <c r="B39" s="52"/>
      <c r="C39" s="53">
        <f>C24+C25+C29+C30+C34+C35+C37</f>
        <v>6266.666667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ht="18.0" customHeight="1">
      <c r="A40" s="54"/>
      <c r="B40" s="38"/>
      <c r="C40" s="3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ht="36.0" customHeight="1">
      <c r="A41" s="15" t="s">
        <v>33</v>
      </c>
      <c r="B41" s="16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ht="18.0" customHeight="1">
      <c r="A42" s="55"/>
      <c r="B42" s="56" t="s">
        <v>34</v>
      </c>
      <c r="C42" s="57" t="s">
        <v>35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ht="16.5" customHeight="1">
      <c r="A43" s="30" t="s">
        <v>36</v>
      </c>
      <c r="B43" s="58">
        <v>1200.0</v>
      </c>
      <c r="C43" s="59">
        <f>B43/12</f>
        <v>100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ht="16.5" customHeight="1">
      <c r="A44" s="30" t="s">
        <v>37</v>
      </c>
      <c r="B44" s="58">
        <f>C44*12</f>
        <v>0</v>
      </c>
      <c r="C44" s="45">
        <v>0.0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ht="16.5" customHeight="1">
      <c r="A45" s="30" t="s">
        <v>38</v>
      </c>
      <c r="B45" s="60">
        <v>1050.0</v>
      </c>
      <c r="C45" s="59">
        <f>B45/12</f>
        <v>87.5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ht="16.5" customHeight="1">
      <c r="A46" s="30" t="s">
        <v>39</v>
      </c>
      <c r="B46" s="58"/>
      <c r="C46" s="5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ht="16.5" customHeight="1">
      <c r="A47" s="61" t="s">
        <v>40</v>
      </c>
      <c r="B47" s="58"/>
      <c r="C47" s="45">
        <v>75.0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ht="16.5" customHeight="1">
      <c r="A48" s="61" t="s">
        <v>41</v>
      </c>
      <c r="B48" s="58"/>
      <c r="C48" s="45">
        <v>75.0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ht="16.5" customHeight="1">
      <c r="A49" s="61" t="s">
        <v>42</v>
      </c>
      <c r="B49" s="58"/>
      <c r="C49" s="45">
        <v>50.0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ht="16.5" customHeight="1">
      <c r="A50" s="61" t="s">
        <v>43</v>
      </c>
      <c r="B50" s="58"/>
      <c r="C50" s="45">
        <v>0.0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ht="16.5" customHeight="1">
      <c r="A51" s="30" t="s">
        <v>44</v>
      </c>
      <c r="B51" s="47"/>
      <c r="C51" s="59">
        <f>C50+C49+C48+C47</f>
        <v>200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ht="16.5" customHeight="1">
      <c r="A52" s="30" t="s">
        <v>45</v>
      </c>
      <c r="B52" s="47"/>
      <c r="C52" s="45">
        <v>0.0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ht="24.75" customHeight="1">
      <c r="A53" s="35" t="s">
        <v>46</v>
      </c>
      <c r="B53" s="62"/>
      <c r="C53" s="63">
        <f>C43+C44+C45+C51+C52</f>
        <v>387.5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ht="18.0" customHeight="1">
      <c r="A54" s="64"/>
      <c r="B54" s="38"/>
      <c r="C54" s="3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ht="36.0" customHeight="1">
      <c r="A55" s="15" t="s">
        <v>47</v>
      </c>
      <c r="B55" s="16"/>
      <c r="C55" s="17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ht="18.0" customHeight="1">
      <c r="A56" s="55"/>
      <c r="B56" s="56" t="s">
        <v>48</v>
      </c>
      <c r="C56" s="57" t="s">
        <v>49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ht="16.5" customHeight="1">
      <c r="A57" s="43" t="s">
        <v>50</v>
      </c>
      <c r="B57" s="51"/>
      <c r="C57" s="59">
        <v>900.0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ht="16.5" customHeight="1">
      <c r="A58" s="43" t="s">
        <v>51</v>
      </c>
      <c r="B58" s="51">
        <v>0.0025</v>
      </c>
      <c r="C58" s="59">
        <f>(500)+(B58*B18)</f>
        <v>937.5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ht="16.5" customHeight="1">
      <c r="A59" s="43" t="s">
        <v>52</v>
      </c>
      <c r="B59" s="66"/>
      <c r="C59" s="59">
        <v>0.0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ht="24.75" customHeight="1">
      <c r="A60" s="35" t="s">
        <v>53</v>
      </c>
      <c r="B60" s="52"/>
      <c r="C60" s="67">
        <f>SUM(C57:C59)</f>
        <v>1837.5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ht="18.0" customHeight="1">
      <c r="A61" s="64"/>
      <c r="B61" s="38"/>
      <c r="C61" s="3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ht="36.0" customHeight="1">
      <c r="A62" s="15" t="s">
        <v>54</v>
      </c>
      <c r="B62" s="16"/>
      <c r="C62" s="1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ht="18.0" customHeight="1">
      <c r="A63" s="68"/>
      <c r="B63" s="69" t="s">
        <v>55</v>
      </c>
      <c r="C63" s="70" t="s">
        <v>49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ht="16.5" customHeight="1">
      <c r="A64" s="43" t="s">
        <v>50</v>
      </c>
      <c r="B64" s="51"/>
      <c r="C64" s="59">
        <v>900.0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ht="16.5" customHeight="1">
      <c r="A65" s="43" t="s">
        <v>56</v>
      </c>
      <c r="B65" s="51"/>
      <c r="C65" s="59">
        <v>500.0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ht="16.5" customHeight="1">
      <c r="A66" s="43" t="s">
        <v>57</v>
      </c>
      <c r="B66" s="46">
        <v>0.03</v>
      </c>
      <c r="C66" s="59">
        <f>B66*B15</f>
        <v>7500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ht="16.5" customHeight="1">
      <c r="A67" s="43" t="s">
        <v>58</v>
      </c>
      <c r="B67" s="51">
        <v>0.0012</v>
      </c>
      <c r="C67" s="59">
        <f>B67*B15</f>
        <v>300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ht="16.5" customHeight="1">
      <c r="A68" s="43" t="s">
        <v>59</v>
      </c>
      <c r="B68" s="66"/>
      <c r="C68" s="59">
        <v>500.0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ht="16.5" customHeight="1">
      <c r="A69" s="43" t="s">
        <v>60</v>
      </c>
      <c r="B69" s="66"/>
      <c r="C69" s="59">
        <v>1500.0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ht="16.5" customHeight="1">
      <c r="A70" s="43" t="s">
        <v>61</v>
      </c>
      <c r="B70" s="66"/>
      <c r="C70" s="59">
        <v>500.0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ht="16.5" customHeight="1">
      <c r="A71" s="43" t="s">
        <v>62</v>
      </c>
      <c r="B71" s="66"/>
      <c r="C71" s="45">
        <v>0.0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ht="24.75" customHeight="1">
      <c r="A72" s="71" t="s">
        <v>63</v>
      </c>
      <c r="B72" s="72"/>
      <c r="C72" s="73">
        <f>SUM(C64:C71)</f>
        <v>11700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ht="18.75" customHeight="1">
      <c r="A73" s="74"/>
      <c r="B73" s="75"/>
      <c r="C73" s="7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ht="21.75" customHeight="1">
      <c r="A74" s="76"/>
      <c r="B74" s="76"/>
      <c r="C74" s="7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ht="36.0" customHeight="1">
      <c r="A75" s="77" t="s">
        <v>64</v>
      </c>
      <c r="B75" s="78"/>
      <c r="C75" s="7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ht="30.0" customHeight="1">
      <c r="A76" s="80" t="s">
        <v>65</v>
      </c>
      <c r="B76" s="81"/>
      <c r="C76" s="8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ht="18.0" customHeight="1">
      <c r="A77" s="83" t="s">
        <v>66</v>
      </c>
      <c r="B77" s="84">
        <f>B15</f>
        <v>250000</v>
      </c>
      <c r="C77" s="8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ht="16.5" customHeight="1">
      <c r="A78" s="86" t="s">
        <v>15</v>
      </c>
      <c r="B78" s="87">
        <f>B18</f>
        <v>175000</v>
      </c>
      <c r="C78" s="8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ht="16.5" customHeight="1">
      <c r="A79" s="86" t="s">
        <v>14</v>
      </c>
      <c r="B79" s="87">
        <f>B17</f>
        <v>10000</v>
      </c>
      <c r="C79" s="8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ht="16.5" customHeight="1">
      <c r="A80" s="86" t="s">
        <v>67</v>
      </c>
      <c r="B80" s="87">
        <f>C24+C25+C29+C30+C34+C35+C37</f>
        <v>6266.666667</v>
      </c>
      <c r="C80" s="8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ht="16.5" customHeight="1">
      <c r="A81" s="86" t="s">
        <v>68</v>
      </c>
      <c r="B81" s="87">
        <f>C53*B19</f>
        <v>775</v>
      </c>
      <c r="C81" s="8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ht="16.5" customHeight="1">
      <c r="A82" s="86" t="s">
        <v>69</v>
      </c>
      <c r="B82" s="87">
        <f>SUM(C57:C59)</f>
        <v>1837.5</v>
      </c>
      <c r="C82" s="8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ht="18.0" customHeight="1">
      <c r="A83" s="86" t="s">
        <v>70</v>
      </c>
      <c r="B83" s="89">
        <f>SUM(C64:C71)</f>
        <v>11700</v>
      </c>
      <c r="C83" s="9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ht="18.0" customHeight="1">
      <c r="A84" s="91"/>
      <c r="B84" s="92"/>
      <c r="C84" s="9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ht="36.0" customHeight="1">
      <c r="A85" s="94" t="s">
        <v>71</v>
      </c>
      <c r="B85" s="95">
        <f>B77-B78-B79-B80-B81-B82-B83</f>
        <v>44420.83333</v>
      </c>
      <c r="C85" s="9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ht="18.75" customHeight="1">
      <c r="A86" s="97"/>
      <c r="B86" s="98"/>
      <c r="C86" s="9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ht="36.0" customHeight="1">
      <c r="A87" s="77" t="s">
        <v>72</v>
      </c>
      <c r="B87" s="78"/>
      <c r="C87" s="7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ht="30.0" customHeight="1">
      <c r="A88" s="80" t="s">
        <v>73</v>
      </c>
      <c r="B88" s="81"/>
      <c r="C88" s="8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ht="18.0" customHeight="1">
      <c r="A89" s="99" t="s">
        <v>74</v>
      </c>
      <c r="B89" s="100">
        <f>B3+(B19*30)</f>
        <v>43161</v>
      </c>
      <c r="C89" s="10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ht="16.5" customHeight="1">
      <c r="A90" s="102" t="s">
        <v>75</v>
      </c>
      <c r="B90" s="103">
        <f>(B78+B79)/B8</f>
        <v>112.1212121</v>
      </c>
      <c r="C90" s="10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ht="16.5" customHeight="1">
      <c r="A91" s="105" t="s">
        <v>76</v>
      </c>
      <c r="B91" s="106">
        <f>B78+C60+C24+C29+C34-C23-C28-C33</f>
        <v>15137.5</v>
      </c>
      <c r="C91" s="10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ht="16.5" customHeight="1">
      <c r="A92" s="102" t="s">
        <v>77</v>
      </c>
      <c r="B92" s="106">
        <f>B78+B79+C24+C29+C34+B81+B82+C69+C70+C71-C23-C28-C33</f>
        <v>27912.5</v>
      </c>
      <c r="C92" s="10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ht="18.0" customHeight="1">
      <c r="A93" s="107" t="s">
        <v>78</v>
      </c>
      <c r="B93" s="108">
        <f>B85/(B78+B79)</f>
        <v>0.2401126126</v>
      </c>
      <c r="C93" s="10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ht="18.0" customHeight="1">
      <c r="A94" s="110"/>
      <c r="B94" s="111"/>
      <c r="C94" s="1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ht="36.0" customHeight="1">
      <c r="A95" s="113" t="s">
        <v>79</v>
      </c>
      <c r="B95" s="114">
        <f>B85/(B78+B79+B80+B81+B82+B83)</f>
        <v>0.2160765317</v>
      </c>
      <c r="C95" s="1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ht="18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ht="16.5" customHeight="1">
      <c r="A114" s="2"/>
      <c r="B114" s="2"/>
      <c r="C114" s="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ht="16.5" customHeight="1">
      <c r="A116" s="2"/>
      <c r="B116" s="2"/>
      <c r="C116" s="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</row>
    <row r="117" ht="16.5" customHeight="1">
      <c r="A117" s="2"/>
      <c r="B117" s="2"/>
      <c r="C117" s="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</row>
    <row r="118" ht="16.5" customHeight="1">
      <c r="A118" s="2"/>
      <c r="B118" s="2"/>
      <c r="C118" s="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</row>
    <row r="119" ht="16.5" customHeight="1">
      <c r="A119" s="2"/>
      <c r="B119" s="2"/>
      <c r="C119" s="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</row>
    <row r="120" ht="16.5" customHeight="1">
      <c r="A120" s="2"/>
      <c r="B120" s="2"/>
      <c r="C120" s="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ht="16.5" customHeight="1">
      <c r="A122" s="2"/>
      <c r="B122" s="2"/>
      <c r="C122" s="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</row>
    <row r="123" ht="16.5" customHeight="1">
      <c r="A123" s="2"/>
      <c r="B123" s="2"/>
      <c r="C123" s="2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</row>
    <row r="124" ht="16.5" customHeight="1">
      <c r="A124" s="2"/>
      <c r="B124" s="2"/>
      <c r="C124" s="2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</row>
    <row r="125" ht="16.5" customHeight="1">
      <c r="A125" s="2"/>
      <c r="B125" s="2"/>
      <c r="C125" s="2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</row>
    <row r="126" ht="16.5" customHeight="1">
      <c r="A126" s="2"/>
      <c r="B126" s="2"/>
      <c r="C126" s="2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</row>
    <row r="127" ht="16.5" customHeight="1">
      <c r="A127" s="2"/>
      <c r="B127" s="2"/>
      <c r="C127" s="2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</row>
    <row r="128" ht="16.5" customHeight="1">
      <c r="A128" s="2"/>
      <c r="B128" s="2"/>
      <c r="C128" s="2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</row>
    <row r="129" ht="16.5" customHeight="1">
      <c r="A129" s="2"/>
      <c r="B129" s="2"/>
      <c r="C129" s="2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</row>
    <row r="130" ht="16.5" customHeight="1">
      <c r="A130" s="2"/>
      <c r="B130" s="2"/>
      <c r="C130" s="2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</row>
    <row r="131" ht="16.5" customHeight="1">
      <c r="A131" s="2"/>
      <c r="B131" s="2"/>
      <c r="C131" s="2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ht="16.5" customHeight="1">
      <c r="A134" s="2"/>
      <c r="B134" s="2"/>
      <c r="C134" s="2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</row>
    <row r="135" ht="16.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</row>
  </sheetData>
  <mergeCells count="48">
    <mergeCell ref="B85:C85"/>
    <mergeCell ref="A84:C84"/>
    <mergeCell ref="B82:C82"/>
    <mergeCell ref="B83:C83"/>
    <mergeCell ref="B80:C80"/>
    <mergeCell ref="B79:C79"/>
    <mergeCell ref="A86:C86"/>
    <mergeCell ref="B78:C78"/>
    <mergeCell ref="B81:C81"/>
    <mergeCell ref="A6:C6"/>
    <mergeCell ref="B7:C7"/>
    <mergeCell ref="B8:C8"/>
    <mergeCell ref="B9:C9"/>
    <mergeCell ref="A11:C13"/>
    <mergeCell ref="B10:C10"/>
    <mergeCell ref="A5:C5"/>
    <mergeCell ref="B17:C17"/>
    <mergeCell ref="B18:C18"/>
    <mergeCell ref="A41:C41"/>
    <mergeCell ref="A40:C40"/>
    <mergeCell ref="A14:C14"/>
    <mergeCell ref="B15:C15"/>
    <mergeCell ref="B16:C16"/>
    <mergeCell ref="A54:C54"/>
    <mergeCell ref="A55:C55"/>
    <mergeCell ref="A61:C61"/>
    <mergeCell ref="A62:C62"/>
    <mergeCell ref="A22:C22"/>
    <mergeCell ref="A21:C21"/>
    <mergeCell ref="B20:C20"/>
    <mergeCell ref="B19:C19"/>
    <mergeCell ref="A94:C94"/>
    <mergeCell ref="B95:C95"/>
    <mergeCell ref="A87:C87"/>
    <mergeCell ref="A88:C88"/>
    <mergeCell ref="B89:C89"/>
    <mergeCell ref="B90:C90"/>
    <mergeCell ref="B91:C91"/>
    <mergeCell ref="B92:C92"/>
    <mergeCell ref="B93:C93"/>
    <mergeCell ref="B77:C77"/>
    <mergeCell ref="A73:C73"/>
    <mergeCell ref="A75:C75"/>
    <mergeCell ref="A76:C76"/>
    <mergeCell ref="A2:C2"/>
    <mergeCell ref="A1:C1"/>
    <mergeCell ref="B4:C4"/>
    <mergeCell ref="B3:C3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1.71"/>
    <col customWidth="1" min="2" max="2" width="53.29"/>
    <col customWidth="1" min="3" max="3" width="88.14"/>
    <col customWidth="1" min="4" max="4" width="14.71"/>
    <col customWidth="1" min="5" max="13" width="8.86"/>
    <col customWidth="1" min="14" max="26" width="10.0"/>
  </cols>
  <sheetData>
    <row r="1">
      <c r="A1" s="117" t="s">
        <v>80</v>
      </c>
      <c r="B1" s="118" t="s">
        <v>81</v>
      </c>
      <c r="C1" s="119" t="s">
        <v>82</v>
      </c>
      <c r="D1" s="119"/>
      <c r="E1" s="120"/>
      <c r="F1" s="120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>
      <c r="A2" s="122" t="s">
        <v>83</v>
      </c>
      <c r="B2" s="123" t="s">
        <v>4</v>
      </c>
      <c r="C2" s="124" t="s">
        <v>84</v>
      </c>
      <c r="D2" s="125"/>
      <c r="E2" s="126"/>
      <c r="F2" s="126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>
      <c r="A3" s="122" t="s">
        <v>83</v>
      </c>
      <c r="B3" s="123" t="s">
        <v>6</v>
      </c>
      <c r="C3" s="124" t="s">
        <v>85</v>
      </c>
      <c r="D3" s="12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ht="30.0" customHeight="1">
      <c r="A4" s="122" t="s">
        <v>83</v>
      </c>
      <c r="B4" s="123" t="s">
        <v>2</v>
      </c>
      <c r="C4" s="127" t="s">
        <v>86</v>
      </c>
      <c r="D4" s="125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ht="30.0" customHeight="1">
      <c r="A5" s="122" t="s">
        <v>83</v>
      </c>
      <c r="B5" s="128" t="s">
        <v>87</v>
      </c>
      <c r="C5" s="124" t="s">
        <v>88</v>
      </c>
      <c r="D5" s="125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>
      <c r="A6" s="122" t="s">
        <v>89</v>
      </c>
      <c r="B6" s="123" t="s">
        <v>89</v>
      </c>
      <c r="C6" s="124" t="s">
        <v>90</v>
      </c>
      <c r="D6" s="125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ht="30.0" customHeight="1">
      <c r="A7" s="122" t="s">
        <v>89</v>
      </c>
      <c r="B7" s="123" t="s">
        <v>12</v>
      </c>
      <c r="C7" s="127" t="s">
        <v>91</v>
      </c>
      <c r="D7" s="125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>
      <c r="A8" s="122" t="s">
        <v>89</v>
      </c>
      <c r="B8" s="123" t="s">
        <v>92</v>
      </c>
      <c r="C8" s="127" t="s">
        <v>93</v>
      </c>
      <c r="D8" s="125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ht="30.0" customHeight="1">
      <c r="A9" s="122" t="s">
        <v>89</v>
      </c>
      <c r="B9" s="129" t="s">
        <v>14</v>
      </c>
      <c r="C9" s="127" t="s">
        <v>94</v>
      </c>
      <c r="D9" s="125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>
      <c r="A10" s="122" t="s">
        <v>89</v>
      </c>
      <c r="B10" s="123" t="s">
        <v>15</v>
      </c>
      <c r="C10" s="130" t="s">
        <v>95</v>
      </c>
      <c r="D10" s="125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ht="30.0" customHeight="1">
      <c r="A11" s="122" t="s">
        <v>89</v>
      </c>
      <c r="B11" s="123" t="s">
        <v>16</v>
      </c>
      <c r="C11" s="127" t="s">
        <v>96</v>
      </c>
      <c r="D11" s="12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ht="30.0" customHeight="1">
      <c r="A12" s="122" t="s">
        <v>97</v>
      </c>
      <c r="B12" s="123" t="s">
        <v>97</v>
      </c>
      <c r="C12" s="127" t="s">
        <v>98</v>
      </c>
      <c r="D12" s="125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>
      <c r="A13" s="122" t="s">
        <v>97</v>
      </c>
      <c r="B13" s="123" t="s">
        <v>19</v>
      </c>
      <c r="C13" s="124" t="s">
        <v>99</v>
      </c>
      <c r="D13" s="125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ht="27.75">
      <c r="A14" s="122" t="s">
        <v>97</v>
      </c>
      <c r="B14" s="123" t="s">
        <v>20</v>
      </c>
      <c r="C14" s="124" t="s">
        <v>100</v>
      </c>
      <c r="D14" s="12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ht="27.75">
      <c r="A15" s="122" t="s">
        <v>97</v>
      </c>
      <c r="B15" s="129" t="s">
        <v>101</v>
      </c>
      <c r="C15" s="127" t="s">
        <v>102</v>
      </c>
      <c r="D15" s="125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>
      <c r="A16" s="122" t="s">
        <v>97</v>
      </c>
      <c r="B16" s="129" t="s">
        <v>22</v>
      </c>
      <c r="C16" s="127" t="s">
        <v>103</v>
      </c>
      <c r="D16" s="125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ht="27.75">
      <c r="A17" s="122" t="s">
        <v>97</v>
      </c>
      <c r="B17" s="123" t="s">
        <v>23</v>
      </c>
      <c r="C17" s="124" t="s">
        <v>104</v>
      </c>
      <c r="D17" s="125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ht="27.75">
      <c r="A18" s="122" t="s">
        <v>97</v>
      </c>
      <c r="B18" s="123" t="s">
        <v>24</v>
      </c>
      <c r="C18" s="124" t="s">
        <v>105</v>
      </c>
      <c r="D18" s="125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ht="27.75">
      <c r="A19" s="122" t="s">
        <v>97</v>
      </c>
      <c r="B19" s="129" t="s">
        <v>106</v>
      </c>
      <c r="C19" s="127" t="s">
        <v>107</v>
      </c>
      <c r="D19" s="125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>
      <c r="A20" s="122" t="s">
        <v>97</v>
      </c>
      <c r="B20" s="129" t="s">
        <v>26</v>
      </c>
      <c r="C20" s="127" t="s">
        <v>108</v>
      </c>
      <c r="D20" s="125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ht="27.75">
      <c r="A21" s="122" t="s">
        <v>97</v>
      </c>
      <c r="B21" s="129" t="s">
        <v>27</v>
      </c>
      <c r="C21" s="127" t="s">
        <v>109</v>
      </c>
      <c r="D21" s="12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ht="27.75">
      <c r="A22" s="122" t="s">
        <v>97</v>
      </c>
      <c r="B22" s="123" t="s">
        <v>28</v>
      </c>
      <c r="C22" s="124" t="s">
        <v>110</v>
      </c>
      <c r="D22" s="125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ht="27.75">
      <c r="A23" s="122" t="s">
        <v>97</v>
      </c>
      <c r="B23" s="129" t="s">
        <v>111</v>
      </c>
      <c r="C23" s="127" t="s">
        <v>112</v>
      </c>
      <c r="D23" s="125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>
      <c r="A24" s="122" t="s">
        <v>97</v>
      </c>
      <c r="B24" s="129" t="s">
        <v>113</v>
      </c>
      <c r="C24" s="127" t="s">
        <v>114</v>
      </c>
      <c r="D24" s="125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ht="27.75">
      <c r="A25" s="122" t="s">
        <v>97</v>
      </c>
      <c r="B25" s="123" t="s">
        <v>115</v>
      </c>
      <c r="C25" s="124" t="s">
        <v>116</v>
      </c>
      <c r="D25" s="125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ht="30.0" customHeight="1">
      <c r="A26" s="122" t="s">
        <v>97</v>
      </c>
      <c r="B26" s="123" t="s">
        <v>31</v>
      </c>
      <c r="C26" s="127" t="s">
        <v>117</v>
      </c>
      <c r="D26" s="12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ht="30.0" customHeight="1">
      <c r="A27" s="122" t="s">
        <v>118</v>
      </c>
      <c r="B27" s="123" t="s">
        <v>118</v>
      </c>
      <c r="C27" s="124" t="s">
        <v>119</v>
      </c>
      <c r="D27" s="125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ht="30.0" customHeight="1">
      <c r="A28" s="122" t="s">
        <v>118</v>
      </c>
      <c r="B28" s="123" t="s">
        <v>36</v>
      </c>
      <c r="C28" s="124" t="s">
        <v>120</v>
      </c>
      <c r="D28" s="125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ht="30.0" customHeight="1">
      <c r="A29" s="122" t="s">
        <v>118</v>
      </c>
      <c r="B29" s="123" t="s">
        <v>121</v>
      </c>
      <c r="C29" s="127" t="s">
        <v>122</v>
      </c>
      <c r="D29" s="125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ht="30.0" customHeight="1">
      <c r="A30" s="122" t="s">
        <v>118</v>
      </c>
      <c r="B30" s="123" t="s">
        <v>123</v>
      </c>
      <c r="C30" s="127" t="s">
        <v>124</v>
      </c>
      <c r="D30" s="125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ht="30.0" customHeight="1">
      <c r="A31" s="122" t="s">
        <v>118</v>
      </c>
      <c r="B31" s="123" t="s">
        <v>125</v>
      </c>
      <c r="C31" s="127" t="s">
        <v>126</v>
      </c>
      <c r="D31" s="125"/>
      <c r="E31" s="131"/>
      <c r="F31" s="13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ht="30.0" customHeight="1">
      <c r="A32" s="122" t="s">
        <v>118</v>
      </c>
      <c r="B32" s="123" t="s">
        <v>127</v>
      </c>
      <c r="C32" s="127" t="s">
        <v>128</v>
      </c>
      <c r="D32" s="125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ht="30.0" customHeight="1">
      <c r="A33" s="122" t="s">
        <v>118</v>
      </c>
      <c r="B33" s="123" t="s">
        <v>45</v>
      </c>
      <c r="C33" s="127" t="s">
        <v>129</v>
      </c>
      <c r="D33" s="125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>
      <c r="A34" s="122" t="s">
        <v>130</v>
      </c>
      <c r="B34" s="125" t="s">
        <v>130</v>
      </c>
      <c r="C34" s="124" t="s">
        <v>131</v>
      </c>
      <c r="D34" s="125"/>
      <c r="E34" s="126"/>
      <c r="F34" s="126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ht="30.0" customHeight="1">
      <c r="A35" s="122" t="s">
        <v>130</v>
      </c>
      <c r="B35" s="123" t="s">
        <v>132</v>
      </c>
      <c r="C35" s="127" t="s">
        <v>133</v>
      </c>
      <c r="D35" s="125"/>
      <c r="E35" s="126"/>
      <c r="F35" s="126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ht="27.75">
      <c r="A36" s="122" t="s">
        <v>130</v>
      </c>
      <c r="B36" s="123" t="s">
        <v>134</v>
      </c>
      <c r="C36" s="124" t="s">
        <v>135</v>
      </c>
      <c r="D36" s="125"/>
      <c r="E36" s="126"/>
      <c r="F36" s="126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ht="30.0" customHeight="1">
      <c r="A37" s="122" t="s">
        <v>130</v>
      </c>
      <c r="B37" s="123" t="s">
        <v>52</v>
      </c>
      <c r="C37" s="127" t="s">
        <v>136</v>
      </c>
      <c r="D37" s="125"/>
      <c r="E37" s="126"/>
      <c r="F37" s="126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>
      <c r="A38" s="122" t="s">
        <v>137</v>
      </c>
      <c r="B38" s="125" t="s">
        <v>138</v>
      </c>
      <c r="C38" s="124" t="s">
        <v>139</v>
      </c>
      <c r="D38" s="125"/>
      <c r="E38" s="126"/>
      <c r="F38" s="126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ht="30.0" customHeight="1">
      <c r="A39" s="122" t="s">
        <v>137</v>
      </c>
      <c r="B39" s="123" t="s">
        <v>132</v>
      </c>
      <c r="C39" s="127" t="s">
        <v>133</v>
      </c>
      <c r="D39" s="125"/>
      <c r="E39" s="126"/>
      <c r="F39" s="126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>
      <c r="A40" s="122" t="s">
        <v>137</v>
      </c>
      <c r="B40" s="123" t="s">
        <v>56</v>
      </c>
      <c r="C40" s="124" t="s">
        <v>140</v>
      </c>
      <c r="D40" s="125"/>
      <c r="E40" s="126"/>
      <c r="F40" s="126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>
      <c r="A41" s="122" t="s">
        <v>137</v>
      </c>
      <c r="B41" s="123" t="s">
        <v>57</v>
      </c>
      <c r="C41" s="124" t="s">
        <v>141</v>
      </c>
      <c r="D41" s="125"/>
      <c r="E41" s="126"/>
      <c r="F41" s="126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ht="30.0" customHeight="1">
      <c r="A42" s="122" t="s">
        <v>137</v>
      </c>
      <c r="B42" s="123" t="s">
        <v>142</v>
      </c>
      <c r="C42" s="124" t="s">
        <v>143</v>
      </c>
      <c r="D42" s="125"/>
      <c r="E42" s="126"/>
      <c r="F42" s="126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ht="45.0" customHeight="1">
      <c r="A43" s="122" t="s">
        <v>137</v>
      </c>
      <c r="B43" s="123" t="s">
        <v>59</v>
      </c>
      <c r="C43" s="124" t="s">
        <v>144</v>
      </c>
      <c r="D43" s="125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ht="30.0" customHeight="1">
      <c r="A44" s="122" t="s">
        <v>137</v>
      </c>
      <c r="B44" s="123" t="s">
        <v>60</v>
      </c>
      <c r="C44" s="127" t="s">
        <v>145</v>
      </c>
      <c r="D44" s="125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ht="27.75">
      <c r="A45" s="122" t="s">
        <v>137</v>
      </c>
      <c r="B45" s="123" t="s">
        <v>61</v>
      </c>
      <c r="C45" s="124" t="s">
        <v>146</v>
      </c>
      <c r="D45" s="125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ht="30.0" customHeight="1">
      <c r="A46" s="122" t="s">
        <v>137</v>
      </c>
      <c r="B46" s="123" t="s">
        <v>62</v>
      </c>
      <c r="C46" s="127" t="s">
        <v>147</v>
      </c>
      <c r="D46" s="12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>
      <c r="A47" s="122" t="s">
        <v>148</v>
      </c>
      <c r="B47" s="123" t="s">
        <v>148</v>
      </c>
      <c r="C47" s="124" t="s">
        <v>149</v>
      </c>
      <c r="D47" s="125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ht="30.0" customHeight="1">
      <c r="A48" s="122" t="s">
        <v>148</v>
      </c>
      <c r="B48" s="123" t="s">
        <v>12</v>
      </c>
      <c r="C48" s="127" t="s">
        <v>91</v>
      </c>
      <c r="D48" s="125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>
      <c r="A49" s="122" t="s">
        <v>148</v>
      </c>
      <c r="B49" s="123" t="s">
        <v>15</v>
      </c>
      <c r="C49" s="124" t="s">
        <v>150</v>
      </c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ht="30.0" customHeight="1">
      <c r="A50" s="122" t="s">
        <v>148</v>
      </c>
      <c r="B50" s="123" t="s">
        <v>14</v>
      </c>
      <c r="C50" s="127" t="s">
        <v>151</v>
      </c>
      <c r="D50" s="125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ht="30.0" customHeight="1">
      <c r="A51" s="122" t="s">
        <v>148</v>
      </c>
      <c r="B51" s="123" t="s">
        <v>67</v>
      </c>
      <c r="C51" s="127" t="s">
        <v>152</v>
      </c>
      <c r="D51" s="125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ht="30.0" customHeight="1">
      <c r="A52" s="122" t="s">
        <v>148</v>
      </c>
      <c r="B52" s="123" t="s">
        <v>68</v>
      </c>
      <c r="C52" s="124" t="s">
        <v>153</v>
      </c>
      <c r="D52" s="125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>
      <c r="A53" s="122" t="s">
        <v>148</v>
      </c>
      <c r="B53" s="123" t="s">
        <v>69</v>
      </c>
      <c r="C53" s="124" t="s">
        <v>154</v>
      </c>
      <c r="D53" s="125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>
      <c r="A54" s="122" t="s">
        <v>148</v>
      </c>
      <c r="B54" s="123" t="s">
        <v>70</v>
      </c>
      <c r="C54" s="124" t="s">
        <v>155</v>
      </c>
      <c r="D54" s="125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>
      <c r="A55" s="122" t="s">
        <v>148</v>
      </c>
      <c r="B55" s="123" t="s">
        <v>156</v>
      </c>
      <c r="C55" s="124" t="s">
        <v>157</v>
      </c>
      <c r="D55" s="125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>
      <c r="A56" s="122" t="s">
        <v>158</v>
      </c>
      <c r="B56" s="123" t="s">
        <v>158</v>
      </c>
      <c r="C56" s="124" t="s">
        <v>159</v>
      </c>
      <c r="D56" s="125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>
      <c r="A57" s="122" t="s">
        <v>158</v>
      </c>
      <c r="B57" s="123" t="s">
        <v>77</v>
      </c>
      <c r="C57" s="124" t="s">
        <v>160</v>
      </c>
      <c r="D57" s="125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ht="30.0" customHeight="1">
      <c r="A58" s="122" t="s">
        <v>158</v>
      </c>
      <c r="B58" s="123" t="s">
        <v>161</v>
      </c>
      <c r="C58" s="124" t="s">
        <v>162</v>
      </c>
      <c r="D58" s="125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>
      <c r="A59" s="122" t="s">
        <v>158</v>
      </c>
      <c r="B59" s="123" t="s">
        <v>76</v>
      </c>
      <c r="C59" s="127" t="s">
        <v>163</v>
      </c>
      <c r="D59" s="125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ht="30.0" customHeight="1">
      <c r="A60" s="122" t="s">
        <v>158</v>
      </c>
      <c r="B60" s="123" t="s">
        <v>78</v>
      </c>
      <c r="C60" s="127" t="s">
        <v>164</v>
      </c>
      <c r="D60" s="125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ht="30.0" customHeight="1">
      <c r="A61" s="122" t="s">
        <v>158</v>
      </c>
      <c r="B61" s="123" t="s">
        <v>165</v>
      </c>
      <c r="C61" s="127" t="s">
        <v>166</v>
      </c>
      <c r="D61" s="125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>
      <c r="A62" s="122"/>
      <c r="B62" s="132"/>
      <c r="C62" s="124"/>
      <c r="D62" s="125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>
      <c r="A63" s="122"/>
      <c r="B63" s="123"/>
      <c r="C63" s="124"/>
      <c r="D63" s="125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>
      <c r="A64" s="122"/>
      <c r="B64" s="123"/>
      <c r="C64" s="124"/>
      <c r="D64" s="125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>
      <c r="A65" s="122"/>
      <c r="B65" s="123"/>
      <c r="C65" s="124"/>
      <c r="D65" s="125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>
      <c r="A66" s="122"/>
      <c r="B66" s="123"/>
      <c r="C66" s="124"/>
      <c r="D66" s="125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ht="12.0" customHeight="1">
      <c r="A67" s="133"/>
      <c r="B67" s="132"/>
      <c r="C67" s="134"/>
      <c r="D67" s="135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ht="12.0" customHeight="1">
      <c r="A68" s="133"/>
      <c r="B68" s="132"/>
      <c r="C68" s="134"/>
      <c r="D68" s="135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ht="12.0" customHeight="1">
      <c r="A69" s="133"/>
      <c r="B69" s="132"/>
      <c r="C69" s="134"/>
      <c r="D69" s="135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ht="12.0" customHeight="1">
      <c r="A70" s="133"/>
      <c r="B70" s="132"/>
      <c r="C70" s="134"/>
      <c r="D70" s="135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ht="12.0" customHeight="1">
      <c r="A71" s="133"/>
      <c r="B71" s="132"/>
      <c r="C71" s="134"/>
      <c r="D71" s="135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ht="12.0" customHeight="1">
      <c r="A72" s="133"/>
      <c r="B72" s="132"/>
      <c r="C72" s="136"/>
      <c r="D72" s="135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ht="12.0" customHeight="1">
      <c r="A73" s="133"/>
      <c r="B73" s="133"/>
      <c r="C73" s="134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ht="12.0" customHeight="1">
      <c r="A74" s="133"/>
      <c r="B74" s="133"/>
      <c r="C74" s="134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ht="12.0" customHeight="1">
      <c r="A75" s="133"/>
      <c r="B75" s="133"/>
      <c r="C75" s="134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ht="12.0" customHeight="1">
      <c r="A76" s="133"/>
      <c r="B76" s="133"/>
      <c r="C76" s="134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ht="12.0" customHeight="1">
      <c r="A77" s="133"/>
      <c r="B77" s="133"/>
      <c r="C77" s="134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ht="12.0" customHeight="1">
      <c r="A78" s="133"/>
      <c r="B78" s="133"/>
      <c r="C78" s="134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ht="12.0" customHeight="1">
      <c r="A79" s="133"/>
      <c r="B79" s="133"/>
      <c r="C79" s="134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ht="12.0" customHeight="1">
      <c r="A80" s="133"/>
      <c r="B80" s="133"/>
      <c r="C80" s="134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ht="12.0" customHeight="1">
      <c r="A81" s="133"/>
      <c r="B81" s="133"/>
      <c r="C81" s="134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ht="12.0" customHeight="1">
      <c r="A82" s="133"/>
      <c r="B82" s="133"/>
      <c r="C82" s="134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ht="12.0" customHeight="1">
      <c r="A83" s="133"/>
      <c r="B83" s="133"/>
      <c r="C83" s="134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ht="12.0" customHeight="1">
      <c r="A84" s="133"/>
      <c r="B84" s="133"/>
      <c r="C84" s="134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ht="12.0" customHeight="1">
      <c r="A85" s="133"/>
      <c r="B85" s="133"/>
      <c r="C85" s="134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ht="12.0" customHeight="1">
      <c r="A86" s="133"/>
      <c r="B86" s="133"/>
      <c r="C86" s="134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ht="12.0" customHeight="1">
      <c r="A87" s="133"/>
      <c r="B87" s="133"/>
      <c r="C87" s="134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ht="12.0" customHeight="1">
      <c r="A88" s="133"/>
      <c r="B88" s="133"/>
      <c r="C88" s="134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ht="12.0" customHeight="1">
      <c r="A89" s="133"/>
      <c r="B89" s="133"/>
      <c r="C89" s="134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ht="12.0" customHeight="1">
      <c r="A90" s="133"/>
      <c r="B90" s="133"/>
      <c r="C90" s="134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ht="12.0" customHeight="1">
      <c r="A91" s="133"/>
      <c r="B91" s="133"/>
      <c r="C91" s="134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ht="12.0" customHeight="1">
      <c r="A92" s="133"/>
      <c r="B92" s="133"/>
      <c r="C92" s="134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ht="12.0" customHeight="1">
      <c r="A93" s="133"/>
      <c r="B93" s="133"/>
      <c r="C93" s="134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ht="12.0" customHeight="1">
      <c r="A94" s="133"/>
      <c r="B94" s="133"/>
      <c r="C94" s="134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ht="12.0" customHeight="1">
      <c r="A95" s="133"/>
      <c r="B95" s="133"/>
      <c r="C95" s="134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ht="12.0" customHeight="1">
      <c r="A96" s="133"/>
      <c r="B96" s="133"/>
      <c r="C96" s="134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ht="12.0" customHeight="1">
      <c r="A97" s="133"/>
      <c r="B97" s="133"/>
      <c r="C97" s="134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ht="12.0" customHeight="1">
      <c r="A98" s="133"/>
      <c r="B98" s="133"/>
      <c r="C98" s="134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ht="12.0" customHeight="1">
      <c r="A99" s="133"/>
      <c r="B99" s="133"/>
      <c r="C99" s="134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ht="12.0" customHeight="1">
      <c r="A100" s="133"/>
      <c r="B100" s="133"/>
      <c r="C100" s="134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ht="12.0" customHeight="1">
      <c r="A101" s="133"/>
      <c r="B101" s="133"/>
      <c r="C101" s="134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ht="12.0" customHeight="1">
      <c r="A102" s="133"/>
      <c r="B102" s="133"/>
      <c r="C102" s="134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ht="12.0" customHeight="1">
      <c r="A103" s="133"/>
      <c r="B103" s="133"/>
      <c r="C103" s="134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ht="12.0" customHeight="1">
      <c r="A104" s="133"/>
      <c r="B104" s="133"/>
      <c r="C104" s="134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ht="12.0" customHeight="1">
      <c r="A105" s="133"/>
      <c r="B105" s="133"/>
      <c r="C105" s="134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ht="12.0" customHeight="1">
      <c r="A106" s="133"/>
      <c r="B106" s="133"/>
      <c r="C106" s="134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ht="12.0" customHeight="1">
      <c r="A107" s="133"/>
      <c r="B107" s="133"/>
      <c r="C107" s="134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ht="12.0" customHeight="1">
      <c r="A108" s="133"/>
      <c r="B108" s="133"/>
      <c r="C108" s="134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ht="12.0" customHeight="1">
      <c r="A109" s="133"/>
      <c r="B109" s="133"/>
      <c r="C109" s="134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ht="12.0" customHeight="1">
      <c r="A110" s="133"/>
      <c r="B110" s="133"/>
      <c r="C110" s="134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ht="12.0" customHeight="1">
      <c r="A111" s="133"/>
      <c r="B111" s="133"/>
      <c r="C111" s="134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ht="12.0" customHeight="1">
      <c r="A112" s="133"/>
      <c r="B112" s="133"/>
      <c r="C112" s="134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ht="12.0" customHeight="1">
      <c r="A113" s="133"/>
      <c r="B113" s="133"/>
      <c r="C113" s="134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ht="12.0" customHeight="1">
      <c r="A114" s="133"/>
      <c r="B114" s="133"/>
      <c r="C114" s="134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ht="12.0" customHeight="1">
      <c r="A115" s="133"/>
      <c r="B115" s="133"/>
      <c r="C115" s="134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ht="12.0" customHeight="1">
      <c r="A116" s="133"/>
      <c r="B116" s="133"/>
      <c r="C116" s="134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ht="12.0" customHeight="1">
      <c r="A117" s="133"/>
      <c r="B117" s="133"/>
      <c r="C117" s="134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ht="12.0" customHeight="1">
      <c r="A118" s="133"/>
      <c r="B118" s="133"/>
      <c r="C118" s="134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ht="12.0" customHeight="1">
      <c r="A119" s="133"/>
      <c r="B119" s="133"/>
      <c r="C119" s="134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ht="12.0" customHeight="1">
      <c r="A120" s="133"/>
      <c r="B120" s="133"/>
      <c r="C120" s="134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ht="12.0" customHeight="1">
      <c r="A121" s="133"/>
      <c r="B121" s="133"/>
      <c r="C121" s="134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ht="12.0" customHeight="1">
      <c r="A122" s="133"/>
      <c r="B122" s="133"/>
      <c r="C122" s="134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ht="12.0" customHeight="1">
      <c r="A123" s="133"/>
      <c r="B123" s="133"/>
      <c r="C123" s="134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ht="12.0" customHeight="1">
      <c r="A124" s="133"/>
      <c r="B124" s="133"/>
      <c r="C124" s="134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ht="12.0" customHeight="1">
      <c r="A125" s="133"/>
      <c r="B125" s="133"/>
      <c r="C125" s="134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ht="12.0" customHeight="1">
      <c r="A126" s="133"/>
      <c r="B126" s="133"/>
      <c r="C126" s="134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ht="12.0" customHeight="1">
      <c r="A127" s="133"/>
      <c r="B127" s="133"/>
      <c r="C127" s="134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ht="12.0" customHeight="1">
      <c r="A128" s="133"/>
      <c r="B128" s="133"/>
      <c r="C128" s="134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ht="12.0" customHeight="1">
      <c r="A129" s="133"/>
      <c r="B129" s="133"/>
      <c r="C129" s="134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ht="12.0" customHeight="1">
      <c r="A130" s="133"/>
      <c r="B130" s="133"/>
      <c r="C130" s="134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ht="12.0" customHeight="1">
      <c r="A131" s="133"/>
      <c r="B131" s="133"/>
      <c r="C131" s="134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ht="12.0" customHeight="1">
      <c r="A132" s="133"/>
      <c r="B132" s="133"/>
      <c r="C132" s="134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ht="12.0" customHeight="1">
      <c r="A133" s="133"/>
      <c r="B133" s="133"/>
      <c r="C133" s="134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ht="12.0" customHeight="1">
      <c r="A134" s="133"/>
      <c r="B134" s="133"/>
      <c r="C134" s="134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ht="12.0" customHeight="1">
      <c r="A135" s="133"/>
      <c r="B135" s="133"/>
      <c r="C135" s="134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ht="12.0" customHeight="1">
      <c r="A136" s="133"/>
      <c r="B136" s="133"/>
      <c r="C136" s="134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ht="12.0" customHeight="1">
      <c r="A137" s="133"/>
      <c r="B137" s="133"/>
      <c r="C137" s="134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ht="12.0" customHeight="1">
      <c r="A138" s="133"/>
      <c r="B138" s="133"/>
      <c r="C138" s="134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ht="12.0" customHeight="1">
      <c r="A139" s="133"/>
      <c r="B139" s="133"/>
      <c r="C139" s="134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ht="12.0" customHeight="1">
      <c r="A140" s="133"/>
      <c r="B140" s="133"/>
      <c r="C140" s="134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ht="12.0" customHeight="1">
      <c r="A141" s="133"/>
      <c r="B141" s="133"/>
      <c r="C141" s="134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ht="12.0" customHeight="1">
      <c r="A142" s="133"/>
      <c r="B142" s="133"/>
      <c r="C142" s="134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ht="12.0" customHeight="1">
      <c r="A143" s="133"/>
      <c r="B143" s="133"/>
      <c r="C143" s="134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ht="12.0" customHeight="1">
      <c r="A144" s="133"/>
      <c r="B144" s="133"/>
      <c r="C144" s="134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ht="12.0" customHeight="1">
      <c r="A145" s="133"/>
      <c r="B145" s="133"/>
      <c r="C145" s="134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ht="12.0" customHeight="1">
      <c r="A146" s="133"/>
      <c r="B146" s="133"/>
      <c r="C146" s="134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ht="12.0" customHeight="1">
      <c r="A147" s="133"/>
      <c r="B147" s="133"/>
      <c r="C147" s="134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ht="12.0" customHeight="1">
      <c r="A148" s="133"/>
      <c r="B148" s="133"/>
      <c r="C148" s="134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ht="12.0" customHeight="1">
      <c r="A149" s="133"/>
      <c r="B149" s="133"/>
      <c r="C149" s="134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ht="12.0" customHeight="1">
      <c r="A150" s="133"/>
      <c r="B150" s="133"/>
      <c r="C150" s="134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ht="12.0" customHeight="1">
      <c r="A151" s="133"/>
      <c r="B151" s="133"/>
      <c r="C151" s="134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ht="12.0" customHeight="1">
      <c r="A152" s="133"/>
      <c r="B152" s="133"/>
      <c r="C152" s="134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ht="12.0" customHeight="1">
      <c r="A153" s="133"/>
      <c r="B153" s="133"/>
      <c r="C153" s="134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ht="12.0" customHeight="1">
      <c r="A154" s="133"/>
      <c r="B154" s="133"/>
      <c r="C154" s="134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ht="12.0" customHeight="1">
      <c r="A155" s="133"/>
      <c r="B155" s="133"/>
      <c r="C155" s="134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ht="12.0" customHeight="1">
      <c r="A156" s="133"/>
      <c r="B156" s="133"/>
      <c r="C156" s="134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ht="12.0" customHeight="1">
      <c r="A157" s="133"/>
      <c r="B157" s="133"/>
      <c r="C157" s="134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ht="12.0" customHeight="1">
      <c r="A158" s="133"/>
      <c r="B158" s="133"/>
      <c r="C158" s="134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ht="12.0" customHeight="1">
      <c r="A159" s="133"/>
      <c r="B159" s="133"/>
      <c r="C159" s="134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ht="12.0" customHeight="1">
      <c r="A160" s="133"/>
      <c r="B160" s="133"/>
      <c r="C160" s="134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ht="12.0" customHeight="1">
      <c r="A161" s="133"/>
      <c r="B161" s="133"/>
      <c r="C161" s="134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ht="12.0" customHeight="1">
      <c r="A162" s="133"/>
      <c r="B162" s="133"/>
      <c r="C162" s="134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ht="12.0" customHeight="1">
      <c r="A163" s="133"/>
      <c r="B163" s="133"/>
      <c r="C163" s="134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ht="12.0" customHeight="1">
      <c r="A164" s="133"/>
      <c r="B164" s="133"/>
      <c r="C164" s="134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ht="12.0" customHeight="1">
      <c r="A165" s="133"/>
      <c r="B165" s="133"/>
      <c r="C165" s="134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ht="12.0" customHeight="1">
      <c r="A166" s="133"/>
      <c r="B166" s="133"/>
      <c r="C166" s="134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ht="12.0" customHeight="1">
      <c r="A167" s="133"/>
      <c r="B167" s="133"/>
      <c r="C167" s="134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ht="12.0" customHeight="1">
      <c r="A168" s="133"/>
      <c r="B168" s="133"/>
      <c r="C168" s="134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ht="12.0" customHeight="1">
      <c r="A169" s="133"/>
      <c r="B169" s="133"/>
      <c r="C169" s="134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ht="12.0" customHeight="1">
      <c r="A170" s="133"/>
      <c r="B170" s="133"/>
      <c r="C170" s="134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ht="12.0" customHeight="1">
      <c r="A171" s="133"/>
      <c r="B171" s="133"/>
      <c r="C171" s="134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ht="12.0" customHeight="1">
      <c r="A172" s="133"/>
      <c r="B172" s="133"/>
      <c r="C172" s="134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ht="12.0" customHeight="1">
      <c r="A173" s="133"/>
      <c r="B173" s="133"/>
      <c r="C173" s="134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ht="12.0" customHeight="1">
      <c r="A174" s="133"/>
      <c r="B174" s="133"/>
      <c r="C174" s="134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ht="12.0" customHeight="1">
      <c r="A175" s="133"/>
      <c r="B175" s="133"/>
      <c r="C175" s="134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ht="12.0" customHeight="1">
      <c r="A176" s="133"/>
      <c r="B176" s="133"/>
      <c r="C176" s="134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ht="12.0" customHeight="1">
      <c r="A177" s="133"/>
      <c r="B177" s="133"/>
      <c r="C177" s="134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ht="12.0" customHeight="1">
      <c r="A178" s="133"/>
      <c r="B178" s="133"/>
      <c r="C178" s="134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ht="12.0" customHeight="1">
      <c r="A179" s="133"/>
      <c r="B179" s="133"/>
      <c r="C179" s="134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ht="12.0" customHeight="1">
      <c r="A180" s="133"/>
      <c r="B180" s="133"/>
      <c r="C180" s="134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ht="12.0" customHeight="1">
      <c r="A181" s="133"/>
      <c r="B181" s="133"/>
      <c r="C181" s="134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ht="12.0" customHeight="1">
      <c r="A182" s="133"/>
      <c r="B182" s="133"/>
      <c r="C182" s="134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ht="12.0" customHeight="1">
      <c r="A183" s="133"/>
      <c r="B183" s="133"/>
      <c r="C183" s="134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ht="12.0" customHeight="1">
      <c r="A184" s="133"/>
      <c r="B184" s="133"/>
      <c r="C184" s="134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ht="12.0" customHeight="1">
      <c r="A185" s="133"/>
      <c r="B185" s="133"/>
      <c r="C185" s="134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ht="12.0" customHeight="1">
      <c r="A186" s="133"/>
      <c r="B186" s="133"/>
      <c r="C186" s="134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ht="12.0" customHeight="1">
      <c r="A187" s="133"/>
      <c r="B187" s="133"/>
      <c r="C187" s="134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ht="12.0" customHeight="1">
      <c r="A188" s="133"/>
      <c r="B188" s="133"/>
      <c r="C188" s="134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ht="12.0" customHeight="1">
      <c r="A189" s="133"/>
      <c r="B189" s="133"/>
      <c r="C189" s="134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ht="12.0" customHeight="1">
      <c r="A190" s="133"/>
      <c r="B190" s="133"/>
      <c r="C190" s="134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ht="12.0" customHeight="1">
      <c r="A191" s="133"/>
      <c r="B191" s="133"/>
      <c r="C191" s="134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ht="12.0" customHeight="1">
      <c r="A192" s="133"/>
      <c r="B192" s="133"/>
      <c r="C192" s="134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ht="12.0" customHeight="1">
      <c r="A193" s="133"/>
      <c r="B193" s="133"/>
      <c r="C193" s="134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ht="12.0" customHeight="1">
      <c r="A194" s="133"/>
      <c r="B194" s="133"/>
      <c r="C194" s="134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ht="12.0" customHeight="1">
      <c r="A195" s="133"/>
      <c r="B195" s="133"/>
      <c r="C195" s="134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ht="12.0" customHeight="1">
      <c r="A196" s="133"/>
      <c r="B196" s="133"/>
      <c r="C196" s="134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ht="12.0" customHeight="1">
      <c r="A197" s="133"/>
      <c r="B197" s="133"/>
      <c r="C197" s="134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ht="12.0" customHeight="1">
      <c r="A198" s="133"/>
      <c r="B198" s="133"/>
      <c r="C198" s="134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ht="12.0" customHeight="1">
      <c r="A199" s="133"/>
      <c r="B199" s="133"/>
      <c r="C199" s="134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ht="12.0" customHeight="1">
      <c r="A200" s="133"/>
      <c r="B200" s="133"/>
      <c r="C200" s="134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ht="12.0" customHeight="1">
      <c r="A201" s="133"/>
      <c r="B201" s="133"/>
      <c r="C201" s="134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ht="12.0" customHeight="1">
      <c r="A202" s="133"/>
      <c r="B202" s="133"/>
      <c r="C202" s="134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ht="12.0" customHeight="1">
      <c r="A203" s="133"/>
      <c r="B203" s="133"/>
      <c r="C203" s="134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ht="12.0" customHeight="1">
      <c r="A204" s="133"/>
      <c r="B204" s="133"/>
      <c r="C204" s="134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ht="12.0" customHeight="1">
      <c r="A205" s="133"/>
      <c r="B205" s="133"/>
      <c r="C205" s="134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ht="12.0" customHeight="1">
      <c r="A206" s="133"/>
      <c r="B206" s="133"/>
      <c r="C206" s="134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ht="12.0" customHeight="1">
      <c r="A207" s="133"/>
      <c r="B207" s="133"/>
      <c r="C207" s="134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ht="12.0" customHeight="1">
      <c r="A208" s="133"/>
      <c r="B208" s="133"/>
      <c r="C208" s="134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ht="12.0" customHeight="1">
      <c r="A209" s="133"/>
      <c r="B209" s="133"/>
      <c r="C209" s="134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ht="12.0" customHeight="1">
      <c r="A210" s="133"/>
      <c r="B210" s="133"/>
      <c r="C210" s="134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ht="12.0" customHeight="1">
      <c r="A211" s="133"/>
      <c r="B211" s="133"/>
      <c r="C211" s="134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ht="12.0" customHeight="1">
      <c r="A212" s="133"/>
      <c r="B212" s="133"/>
      <c r="C212" s="134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ht="12.0" customHeight="1">
      <c r="A213" s="133"/>
      <c r="B213" s="133"/>
      <c r="C213" s="134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ht="12.0" customHeight="1">
      <c r="A214" s="133"/>
      <c r="B214" s="133"/>
      <c r="C214" s="134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ht="12.0" customHeight="1">
      <c r="A215" s="133"/>
      <c r="B215" s="133"/>
      <c r="C215" s="134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ht="12.0" customHeight="1">
      <c r="A216" s="133"/>
      <c r="B216" s="133"/>
      <c r="C216" s="134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ht="12.0" customHeight="1">
      <c r="A217" s="133"/>
      <c r="B217" s="133"/>
      <c r="C217" s="134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ht="12.0" customHeight="1">
      <c r="A218" s="133"/>
      <c r="B218" s="133"/>
      <c r="C218" s="134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ht="12.0" customHeight="1">
      <c r="A219" s="133"/>
      <c r="B219" s="133"/>
      <c r="C219" s="134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ht="12.0" customHeight="1">
      <c r="A220" s="133"/>
      <c r="B220" s="133"/>
      <c r="C220" s="134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ht="12.0" customHeight="1">
      <c r="A221" s="133"/>
      <c r="B221" s="133"/>
      <c r="C221" s="134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ht="12.0" customHeight="1">
      <c r="A222" s="133"/>
      <c r="B222" s="133"/>
      <c r="C222" s="134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ht="12.0" customHeight="1">
      <c r="A223" s="133"/>
      <c r="B223" s="133"/>
      <c r="C223" s="134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ht="12.0" customHeight="1">
      <c r="A224" s="133"/>
      <c r="B224" s="133"/>
      <c r="C224" s="134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ht="12.0" customHeight="1">
      <c r="A225" s="133"/>
      <c r="B225" s="133"/>
      <c r="C225" s="134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ht="12.0" customHeight="1">
      <c r="A226" s="133"/>
      <c r="B226" s="133"/>
      <c r="C226" s="134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ht="12.0" customHeight="1">
      <c r="A227" s="133"/>
      <c r="B227" s="133"/>
      <c r="C227" s="134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ht="12.0" customHeight="1">
      <c r="A228" s="133"/>
      <c r="B228" s="133"/>
      <c r="C228" s="134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ht="12.0" customHeight="1">
      <c r="A229" s="133"/>
      <c r="B229" s="133"/>
      <c r="C229" s="134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ht="12.0" customHeight="1">
      <c r="A230" s="133"/>
      <c r="B230" s="133"/>
      <c r="C230" s="134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ht="12.0" customHeight="1">
      <c r="A231" s="133"/>
      <c r="B231" s="133"/>
      <c r="C231" s="134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ht="12.0" customHeight="1">
      <c r="A232" s="133"/>
      <c r="B232" s="133"/>
      <c r="C232" s="134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ht="12.0" customHeight="1">
      <c r="A233" s="133"/>
      <c r="B233" s="133"/>
      <c r="C233" s="134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ht="12.0" customHeight="1">
      <c r="A234" s="133"/>
      <c r="B234" s="133"/>
      <c r="C234" s="134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ht="12.0" customHeight="1">
      <c r="A235" s="133"/>
      <c r="B235" s="133"/>
      <c r="C235" s="134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ht="12.0" customHeight="1">
      <c r="A236" s="133"/>
      <c r="B236" s="133"/>
      <c r="C236" s="134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ht="12.0" customHeight="1">
      <c r="A237" s="133"/>
      <c r="B237" s="133"/>
      <c r="C237" s="134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ht="12.0" customHeight="1">
      <c r="A238" s="133"/>
      <c r="B238" s="133"/>
      <c r="C238" s="134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ht="12.0" customHeight="1">
      <c r="A239" s="133"/>
      <c r="B239" s="133"/>
      <c r="C239" s="134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ht="12.0" customHeight="1">
      <c r="A240" s="133"/>
      <c r="B240" s="133"/>
      <c r="C240" s="134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ht="12.0" customHeight="1">
      <c r="A241" s="133"/>
      <c r="B241" s="133"/>
      <c r="C241" s="134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ht="12.0" customHeight="1">
      <c r="A242" s="133"/>
      <c r="B242" s="133"/>
      <c r="C242" s="134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ht="12.0" customHeight="1">
      <c r="A243" s="133"/>
      <c r="B243" s="133"/>
      <c r="C243" s="134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ht="12.0" customHeight="1">
      <c r="A244" s="133"/>
      <c r="B244" s="133"/>
      <c r="C244" s="134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ht="12.0" customHeight="1">
      <c r="A245" s="133"/>
      <c r="B245" s="133"/>
      <c r="C245" s="134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ht="12.0" customHeight="1">
      <c r="A246" s="133"/>
      <c r="B246" s="133"/>
      <c r="C246" s="134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ht="12.0" customHeight="1">
      <c r="A247" s="133"/>
      <c r="B247" s="133"/>
      <c r="C247" s="134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ht="12.0" customHeight="1">
      <c r="A248" s="133"/>
      <c r="B248" s="133"/>
      <c r="C248" s="134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ht="12.0" customHeight="1">
      <c r="A249" s="133"/>
      <c r="B249" s="133"/>
      <c r="C249" s="134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ht="12.0" customHeight="1">
      <c r="A250" s="133"/>
      <c r="B250" s="133"/>
      <c r="C250" s="134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ht="12.0" customHeight="1">
      <c r="A251" s="133"/>
      <c r="B251" s="133"/>
      <c r="C251" s="134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ht="12.0" customHeight="1">
      <c r="A252" s="133"/>
      <c r="B252" s="133"/>
      <c r="C252" s="134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ht="12.0" customHeight="1">
      <c r="A253" s="133"/>
      <c r="B253" s="133"/>
      <c r="C253" s="134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ht="12.0" customHeight="1">
      <c r="A254" s="133"/>
      <c r="B254" s="133"/>
      <c r="C254" s="134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ht="12.0" customHeight="1">
      <c r="A255" s="133"/>
      <c r="B255" s="133"/>
      <c r="C255" s="134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ht="12.0" customHeight="1">
      <c r="A256" s="133"/>
      <c r="B256" s="133"/>
      <c r="C256" s="134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ht="12.0" customHeight="1">
      <c r="A257" s="133"/>
      <c r="B257" s="133"/>
      <c r="C257" s="134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ht="12.0" customHeight="1">
      <c r="A258" s="133"/>
      <c r="B258" s="133"/>
      <c r="C258" s="134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ht="12.0" customHeight="1">
      <c r="A259" s="133"/>
      <c r="B259" s="133"/>
      <c r="C259" s="134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ht="12.0" customHeight="1">
      <c r="A260" s="133"/>
      <c r="B260" s="133"/>
      <c r="C260" s="134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ht="12.0" customHeight="1">
      <c r="A261" s="133"/>
      <c r="B261" s="133"/>
      <c r="C261" s="134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ht="12.0" customHeight="1">
      <c r="A262" s="133"/>
      <c r="B262" s="133"/>
      <c r="C262" s="134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ht="12.0" customHeight="1">
      <c r="A263" s="133"/>
      <c r="B263" s="133"/>
      <c r="C263" s="134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ht="12.0" customHeight="1">
      <c r="A264" s="133"/>
      <c r="B264" s="133"/>
      <c r="C264" s="134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ht="12.0" customHeight="1">
      <c r="A265" s="133"/>
      <c r="B265" s="133"/>
      <c r="C265" s="134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ht="12.0" customHeight="1">
      <c r="A266" s="133"/>
      <c r="B266" s="133"/>
      <c r="C266" s="134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ht="12.0" customHeight="1">
      <c r="A267" s="133"/>
      <c r="B267" s="133"/>
      <c r="C267" s="134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ht="12.0" customHeight="1">
      <c r="A268" s="133"/>
      <c r="B268" s="133"/>
      <c r="C268" s="134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ht="12.0" customHeight="1">
      <c r="A269" s="133"/>
      <c r="B269" s="133"/>
      <c r="C269" s="134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ht="12.0" customHeight="1">
      <c r="A270" s="133"/>
      <c r="B270" s="133"/>
      <c r="C270" s="134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ht="12.0" customHeight="1">
      <c r="A271" s="133"/>
      <c r="B271" s="133"/>
      <c r="C271" s="134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ht="12.0" customHeight="1">
      <c r="A272" s="133"/>
      <c r="B272" s="133"/>
      <c r="C272" s="134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ht="12.0" customHeight="1">
      <c r="A273" s="133"/>
      <c r="B273" s="133"/>
      <c r="C273" s="134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ht="12.0" customHeight="1">
      <c r="A274" s="133"/>
      <c r="B274" s="133"/>
      <c r="C274" s="134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ht="12.0" customHeight="1">
      <c r="A275" s="133"/>
      <c r="B275" s="133"/>
      <c r="C275" s="134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ht="12.0" customHeight="1">
      <c r="A276" s="133"/>
      <c r="B276" s="133"/>
      <c r="C276" s="134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ht="12.0" customHeight="1">
      <c r="A277" s="133"/>
      <c r="B277" s="133"/>
      <c r="C277" s="134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ht="12.0" customHeight="1">
      <c r="A278" s="133"/>
      <c r="B278" s="133"/>
      <c r="C278" s="134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ht="12.0" customHeight="1">
      <c r="A279" s="133"/>
      <c r="B279" s="133"/>
      <c r="C279" s="134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ht="12.0" customHeight="1">
      <c r="A280" s="133"/>
      <c r="B280" s="133"/>
      <c r="C280" s="134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ht="12.0" customHeight="1">
      <c r="A281" s="133"/>
      <c r="B281" s="133"/>
      <c r="C281" s="134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ht="12.0" customHeight="1">
      <c r="A282" s="133"/>
      <c r="B282" s="133"/>
      <c r="C282" s="134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ht="12.0" customHeight="1">
      <c r="A283" s="133"/>
      <c r="B283" s="133"/>
      <c r="C283" s="134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ht="12.0" customHeight="1">
      <c r="A284" s="133"/>
      <c r="B284" s="133"/>
      <c r="C284" s="134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ht="12.0" customHeight="1">
      <c r="A285" s="133"/>
      <c r="B285" s="133"/>
      <c r="C285" s="134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ht="12.0" customHeight="1">
      <c r="A286" s="133"/>
      <c r="B286" s="133"/>
      <c r="C286" s="134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ht="12.0" customHeight="1">
      <c r="A287" s="133"/>
      <c r="B287" s="133"/>
      <c r="C287" s="134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ht="12.0" customHeight="1">
      <c r="A288" s="133"/>
      <c r="B288" s="133"/>
      <c r="C288" s="134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ht="12.0" customHeight="1">
      <c r="A289" s="133"/>
      <c r="B289" s="133"/>
      <c r="C289" s="134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ht="12.0" customHeight="1">
      <c r="A290" s="133"/>
      <c r="B290" s="133"/>
      <c r="C290" s="134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ht="12.0" customHeight="1">
      <c r="A291" s="133"/>
      <c r="B291" s="133"/>
      <c r="C291" s="134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ht="12.0" customHeight="1">
      <c r="A292" s="133"/>
      <c r="B292" s="133"/>
      <c r="C292" s="134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ht="12.0" customHeight="1">
      <c r="A293" s="133"/>
      <c r="B293" s="133"/>
      <c r="C293" s="134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ht="12.0" customHeight="1">
      <c r="A294" s="133"/>
      <c r="B294" s="133"/>
      <c r="C294" s="134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ht="12.0" customHeight="1">
      <c r="A295" s="133"/>
      <c r="B295" s="133"/>
      <c r="C295" s="134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ht="12.0" customHeight="1">
      <c r="A296" s="133"/>
      <c r="B296" s="133"/>
      <c r="C296" s="134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ht="12.0" customHeight="1">
      <c r="A297" s="133"/>
      <c r="B297" s="133"/>
      <c r="C297" s="134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ht="12.0" customHeight="1">
      <c r="A298" s="133"/>
      <c r="B298" s="133"/>
      <c r="C298" s="134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ht="12.0" customHeight="1">
      <c r="A299" s="133"/>
      <c r="B299" s="133"/>
      <c r="C299" s="134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ht="12.0" customHeight="1">
      <c r="A300" s="133"/>
      <c r="B300" s="133"/>
      <c r="C300" s="134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ht="12.0" customHeight="1">
      <c r="A301" s="133"/>
      <c r="B301" s="133"/>
      <c r="C301" s="134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ht="12.0" customHeight="1">
      <c r="A302" s="133"/>
      <c r="B302" s="133"/>
      <c r="C302" s="134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ht="12.0" customHeight="1">
      <c r="A303" s="133"/>
      <c r="B303" s="133"/>
      <c r="C303" s="134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ht="12.0" customHeight="1">
      <c r="A304" s="133"/>
      <c r="B304" s="133"/>
      <c r="C304" s="134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ht="12.0" customHeight="1">
      <c r="A305" s="133"/>
      <c r="B305" s="133"/>
      <c r="C305" s="134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ht="12.0" customHeight="1">
      <c r="A306" s="133"/>
      <c r="B306" s="133"/>
      <c r="C306" s="134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ht="12.0" customHeight="1">
      <c r="A307" s="133"/>
      <c r="B307" s="133"/>
      <c r="C307" s="134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ht="12.0" customHeight="1">
      <c r="A308" s="133"/>
      <c r="B308" s="133"/>
      <c r="C308" s="134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ht="12.0" customHeight="1">
      <c r="A309" s="133"/>
      <c r="B309" s="133"/>
      <c r="C309" s="134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ht="12.0" customHeight="1">
      <c r="A310" s="133"/>
      <c r="B310" s="133"/>
      <c r="C310" s="134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ht="12.0" customHeight="1">
      <c r="A311" s="133"/>
      <c r="B311" s="133"/>
      <c r="C311" s="134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ht="12.0" customHeight="1">
      <c r="A312" s="133"/>
      <c r="B312" s="133"/>
      <c r="C312" s="134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ht="12.0" customHeight="1">
      <c r="A313" s="133"/>
      <c r="B313" s="133"/>
      <c r="C313" s="134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ht="12.0" customHeight="1">
      <c r="A314" s="133"/>
      <c r="B314" s="133"/>
      <c r="C314" s="134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ht="12.0" customHeight="1">
      <c r="A315" s="133"/>
      <c r="B315" s="133"/>
      <c r="C315" s="134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ht="12.0" customHeight="1">
      <c r="A316" s="133"/>
      <c r="B316" s="133"/>
      <c r="C316" s="134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ht="12.0" customHeight="1">
      <c r="A317" s="133"/>
      <c r="B317" s="133"/>
      <c r="C317" s="134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ht="12.0" customHeight="1">
      <c r="A318" s="133"/>
      <c r="B318" s="133"/>
      <c r="C318" s="134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ht="12.0" customHeight="1">
      <c r="A319" s="133"/>
      <c r="B319" s="133"/>
      <c r="C319" s="134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ht="12.0" customHeight="1">
      <c r="A320" s="133"/>
      <c r="B320" s="133"/>
      <c r="C320" s="134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ht="12.0" customHeight="1">
      <c r="A321" s="133"/>
      <c r="B321" s="133"/>
      <c r="C321" s="134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ht="12.0" customHeight="1">
      <c r="A322" s="133"/>
      <c r="B322" s="133"/>
      <c r="C322" s="134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ht="12.0" customHeight="1">
      <c r="A323" s="133"/>
      <c r="B323" s="133"/>
      <c r="C323" s="134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ht="12.0" customHeight="1">
      <c r="A324" s="133"/>
      <c r="B324" s="133"/>
      <c r="C324" s="134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ht="12.0" customHeight="1">
      <c r="A325" s="133"/>
      <c r="B325" s="133"/>
      <c r="C325" s="134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ht="12.0" customHeight="1">
      <c r="A326" s="133"/>
      <c r="B326" s="133"/>
      <c r="C326" s="134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ht="12.0" customHeight="1">
      <c r="A327" s="133"/>
      <c r="B327" s="133"/>
      <c r="C327" s="134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ht="12.0" customHeight="1">
      <c r="A328" s="133"/>
      <c r="B328" s="133"/>
      <c r="C328" s="134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ht="12.0" customHeight="1">
      <c r="A329" s="133"/>
      <c r="B329" s="133"/>
      <c r="C329" s="134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ht="12.0" customHeight="1">
      <c r="A330" s="133"/>
      <c r="B330" s="133"/>
      <c r="C330" s="134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ht="12.0" customHeight="1">
      <c r="A331" s="133"/>
      <c r="B331" s="133"/>
      <c r="C331" s="134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ht="12.0" customHeight="1">
      <c r="A332" s="133"/>
      <c r="B332" s="133"/>
      <c r="C332" s="134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ht="12.0" customHeight="1">
      <c r="A333" s="133"/>
      <c r="B333" s="133"/>
      <c r="C333" s="134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ht="12.0" customHeight="1">
      <c r="A334" s="133"/>
      <c r="B334" s="133"/>
      <c r="C334" s="134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ht="12.0" customHeight="1">
      <c r="A335" s="133"/>
      <c r="B335" s="133"/>
      <c r="C335" s="134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ht="12.0" customHeight="1">
      <c r="A336" s="133"/>
      <c r="B336" s="133"/>
      <c r="C336" s="134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ht="12.0" customHeight="1">
      <c r="A337" s="133"/>
      <c r="B337" s="133"/>
      <c r="C337" s="134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ht="12.0" customHeight="1">
      <c r="A338" s="133"/>
      <c r="B338" s="133"/>
      <c r="C338" s="134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ht="12.0" customHeight="1">
      <c r="A339" s="133"/>
      <c r="B339" s="133"/>
      <c r="C339" s="134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ht="12.0" customHeight="1">
      <c r="A340" s="133"/>
      <c r="B340" s="133"/>
      <c r="C340" s="134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ht="12.0" customHeight="1">
      <c r="A341" s="133"/>
      <c r="B341" s="133"/>
      <c r="C341" s="134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ht="12.0" customHeight="1">
      <c r="A342" s="133"/>
      <c r="B342" s="133"/>
      <c r="C342" s="134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ht="12.0" customHeight="1">
      <c r="A343" s="133"/>
      <c r="B343" s="133"/>
      <c r="C343" s="134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ht="12.0" customHeight="1">
      <c r="A344" s="133"/>
      <c r="B344" s="133"/>
      <c r="C344" s="134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ht="12.0" customHeight="1">
      <c r="A345" s="133"/>
      <c r="B345" s="133"/>
      <c r="C345" s="134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ht="12.0" customHeight="1">
      <c r="A346" s="133"/>
      <c r="B346" s="133"/>
      <c r="C346" s="134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ht="12.0" customHeight="1">
      <c r="A347" s="133"/>
      <c r="B347" s="133"/>
      <c r="C347" s="134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ht="12.0" customHeight="1">
      <c r="A348" s="133"/>
      <c r="B348" s="133"/>
      <c r="C348" s="134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ht="12.0" customHeight="1">
      <c r="A349" s="133"/>
      <c r="B349" s="133"/>
      <c r="C349" s="134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ht="12.0" customHeight="1">
      <c r="A350" s="133"/>
      <c r="B350" s="133"/>
      <c r="C350" s="134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ht="12.0" customHeight="1">
      <c r="A351" s="133"/>
      <c r="B351" s="133"/>
      <c r="C351" s="134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ht="12.0" customHeight="1">
      <c r="A352" s="133"/>
      <c r="B352" s="133"/>
      <c r="C352" s="134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ht="12.0" customHeight="1">
      <c r="A353" s="133"/>
      <c r="B353" s="133"/>
      <c r="C353" s="134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ht="12.0" customHeight="1">
      <c r="A354" s="133"/>
      <c r="B354" s="133"/>
      <c r="C354" s="134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ht="12.0" customHeight="1">
      <c r="A355" s="133"/>
      <c r="B355" s="133"/>
      <c r="C355" s="134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ht="12.0" customHeight="1">
      <c r="A356" s="133"/>
      <c r="B356" s="133"/>
      <c r="C356" s="134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ht="12.0" customHeight="1">
      <c r="A357" s="133"/>
      <c r="B357" s="133"/>
      <c r="C357" s="134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ht="12.0" customHeight="1">
      <c r="A358" s="133"/>
      <c r="B358" s="133"/>
      <c r="C358" s="134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ht="12.0" customHeight="1">
      <c r="A359" s="133"/>
      <c r="B359" s="133"/>
      <c r="C359" s="134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ht="12.0" customHeight="1">
      <c r="A360" s="133"/>
      <c r="B360" s="133"/>
      <c r="C360" s="134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ht="12.0" customHeight="1">
      <c r="A361" s="133"/>
      <c r="B361" s="133"/>
      <c r="C361" s="134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ht="12.0" customHeight="1">
      <c r="A362" s="133"/>
      <c r="B362" s="133"/>
      <c r="C362" s="134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ht="12.0" customHeight="1">
      <c r="A363" s="133"/>
      <c r="B363" s="133"/>
      <c r="C363" s="134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ht="12.0" customHeight="1">
      <c r="A364" s="133"/>
      <c r="B364" s="133"/>
      <c r="C364" s="134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ht="12.0" customHeight="1">
      <c r="A365" s="133"/>
      <c r="B365" s="133"/>
      <c r="C365" s="134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ht="12.0" customHeight="1">
      <c r="A366" s="133"/>
      <c r="B366" s="133"/>
      <c r="C366" s="134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ht="12.0" customHeight="1">
      <c r="A367" s="133"/>
      <c r="B367" s="133"/>
      <c r="C367" s="134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ht="12.0" customHeight="1">
      <c r="A368" s="133"/>
      <c r="B368" s="133"/>
      <c r="C368" s="134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ht="12.0" customHeight="1">
      <c r="A369" s="133"/>
      <c r="B369" s="133"/>
      <c r="C369" s="134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ht="12.0" customHeight="1">
      <c r="A370" s="133"/>
      <c r="B370" s="133"/>
      <c r="C370" s="134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ht="12.0" customHeight="1">
      <c r="A371" s="133"/>
      <c r="B371" s="133"/>
      <c r="C371" s="134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ht="12.0" customHeight="1">
      <c r="A372" s="133"/>
      <c r="B372" s="133"/>
      <c r="C372" s="134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ht="12.0" customHeight="1">
      <c r="A373" s="133"/>
      <c r="B373" s="133"/>
      <c r="C373" s="134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ht="12.0" customHeight="1">
      <c r="A374" s="133"/>
      <c r="B374" s="133"/>
      <c r="C374" s="134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ht="12.0" customHeight="1">
      <c r="A375" s="133"/>
      <c r="B375" s="133"/>
      <c r="C375" s="134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ht="12.0" customHeight="1">
      <c r="A376" s="133"/>
      <c r="B376" s="133"/>
      <c r="C376" s="134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ht="12.0" customHeight="1">
      <c r="A377" s="133"/>
      <c r="B377" s="133"/>
      <c r="C377" s="134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ht="12.0" customHeight="1">
      <c r="A378" s="133"/>
      <c r="B378" s="133"/>
      <c r="C378" s="134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ht="12.0" customHeight="1">
      <c r="A379" s="133"/>
      <c r="B379" s="133"/>
      <c r="C379" s="134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ht="12.0" customHeight="1">
      <c r="A380" s="133"/>
      <c r="B380" s="133"/>
      <c r="C380" s="134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ht="12.0" customHeight="1">
      <c r="A381" s="133"/>
      <c r="B381" s="133"/>
      <c r="C381" s="134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ht="12.0" customHeight="1">
      <c r="A382" s="133"/>
      <c r="B382" s="133"/>
      <c r="C382" s="134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ht="12.0" customHeight="1">
      <c r="A383" s="133"/>
      <c r="B383" s="133"/>
      <c r="C383" s="134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ht="12.0" customHeight="1">
      <c r="A384" s="133"/>
      <c r="B384" s="133"/>
      <c r="C384" s="134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ht="12.0" customHeight="1">
      <c r="A385" s="133"/>
      <c r="B385" s="133"/>
      <c r="C385" s="134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ht="12.0" customHeight="1">
      <c r="A386" s="133"/>
      <c r="B386" s="133"/>
      <c r="C386" s="134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ht="12.0" customHeight="1">
      <c r="A387" s="133"/>
      <c r="B387" s="133"/>
      <c r="C387" s="134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ht="12.0" customHeight="1">
      <c r="A388" s="133"/>
      <c r="B388" s="133"/>
      <c r="C388" s="134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ht="12.0" customHeight="1">
      <c r="A389" s="133"/>
      <c r="B389" s="133"/>
      <c r="C389" s="134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ht="12.0" customHeight="1">
      <c r="A390" s="133"/>
      <c r="B390" s="133"/>
      <c r="C390" s="134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ht="12.0" customHeight="1">
      <c r="A391" s="133"/>
      <c r="B391" s="133"/>
      <c r="C391" s="134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ht="12.0" customHeight="1">
      <c r="A392" s="133"/>
      <c r="B392" s="133"/>
      <c r="C392" s="134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ht="12.0" customHeight="1">
      <c r="A393" s="133"/>
      <c r="B393" s="133"/>
      <c r="C393" s="134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ht="12.0" customHeight="1">
      <c r="A394" s="133"/>
      <c r="B394" s="133"/>
      <c r="C394" s="134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ht="12.0" customHeight="1">
      <c r="A395" s="133"/>
      <c r="B395" s="133"/>
      <c r="C395" s="134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ht="12.0" customHeight="1">
      <c r="A396" s="133"/>
      <c r="B396" s="133"/>
      <c r="C396" s="134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ht="12.0" customHeight="1">
      <c r="A397" s="133"/>
      <c r="B397" s="133"/>
      <c r="C397" s="134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ht="12.0" customHeight="1">
      <c r="A398" s="133"/>
      <c r="B398" s="133"/>
      <c r="C398" s="134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ht="12.0" customHeight="1">
      <c r="A399" s="133"/>
      <c r="B399" s="133"/>
      <c r="C399" s="134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ht="12.0" customHeight="1">
      <c r="A400" s="133"/>
      <c r="B400" s="133"/>
      <c r="C400" s="134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ht="12.0" customHeight="1">
      <c r="A401" s="133"/>
      <c r="B401" s="133"/>
      <c r="C401" s="134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ht="12.0" customHeight="1">
      <c r="A402" s="133"/>
      <c r="B402" s="133"/>
      <c r="C402" s="134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ht="12.0" customHeight="1">
      <c r="A403" s="133"/>
      <c r="B403" s="133"/>
      <c r="C403" s="134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ht="12.0" customHeight="1">
      <c r="A404" s="133"/>
      <c r="B404" s="133"/>
      <c r="C404" s="134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ht="12.0" customHeight="1">
      <c r="A405" s="133"/>
      <c r="B405" s="133"/>
      <c r="C405" s="134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ht="12.0" customHeight="1">
      <c r="A406" s="133"/>
      <c r="B406" s="133"/>
      <c r="C406" s="134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ht="12.0" customHeight="1">
      <c r="A407" s="133"/>
      <c r="B407" s="133"/>
      <c r="C407" s="134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ht="12.0" customHeight="1">
      <c r="A408" s="133"/>
      <c r="B408" s="133"/>
      <c r="C408" s="134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ht="12.0" customHeight="1">
      <c r="A409" s="133"/>
      <c r="B409" s="133"/>
      <c r="C409" s="134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ht="12.0" customHeight="1">
      <c r="A410" s="133"/>
      <c r="B410" s="133"/>
      <c r="C410" s="134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ht="12.0" customHeight="1">
      <c r="A411" s="133"/>
      <c r="B411" s="133"/>
      <c r="C411" s="134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ht="12.0" customHeight="1">
      <c r="A412" s="133"/>
      <c r="B412" s="133"/>
      <c r="C412" s="134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ht="12.0" customHeight="1">
      <c r="A413" s="133"/>
      <c r="B413" s="133"/>
      <c r="C413" s="134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ht="12.0" customHeight="1">
      <c r="A414" s="133"/>
      <c r="B414" s="133"/>
      <c r="C414" s="134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ht="12.0" customHeight="1">
      <c r="A415" s="133"/>
      <c r="B415" s="133"/>
      <c r="C415" s="134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ht="12.0" customHeight="1">
      <c r="A416" s="133"/>
      <c r="B416" s="133"/>
      <c r="C416" s="134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ht="12.0" customHeight="1">
      <c r="A417" s="133"/>
      <c r="B417" s="133"/>
      <c r="C417" s="134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ht="12.0" customHeight="1">
      <c r="A418" s="133"/>
      <c r="B418" s="133"/>
      <c r="C418" s="134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ht="12.0" customHeight="1">
      <c r="A419" s="133"/>
      <c r="B419" s="133"/>
      <c r="C419" s="134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ht="12.0" customHeight="1">
      <c r="A420" s="133"/>
      <c r="B420" s="133"/>
      <c r="C420" s="134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ht="12.0" customHeight="1">
      <c r="A421" s="133"/>
      <c r="B421" s="133"/>
      <c r="C421" s="134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ht="12.0" customHeight="1">
      <c r="A422" s="133"/>
      <c r="B422" s="133"/>
      <c r="C422" s="134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ht="12.0" customHeight="1">
      <c r="A423" s="133"/>
      <c r="B423" s="133"/>
      <c r="C423" s="134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ht="12.0" customHeight="1">
      <c r="A424" s="133"/>
      <c r="B424" s="133"/>
      <c r="C424" s="134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ht="12.0" customHeight="1">
      <c r="A425" s="133"/>
      <c r="B425" s="133"/>
      <c r="C425" s="134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ht="12.0" customHeight="1">
      <c r="A426" s="133"/>
      <c r="B426" s="133"/>
      <c r="C426" s="134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ht="12.0" customHeight="1">
      <c r="A427" s="133"/>
      <c r="B427" s="133"/>
      <c r="C427" s="134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ht="12.0" customHeight="1">
      <c r="A428" s="133"/>
      <c r="B428" s="133"/>
      <c r="C428" s="134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ht="12.0" customHeight="1">
      <c r="A429" s="133"/>
      <c r="B429" s="133"/>
      <c r="C429" s="134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ht="12.0" customHeight="1">
      <c r="A430" s="133"/>
      <c r="B430" s="133"/>
      <c r="C430" s="134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ht="12.0" customHeight="1">
      <c r="A431" s="133"/>
      <c r="B431" s="133"/>
      <c r="C431" s="134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ht="12.0" customHeight="1">
      <c r="A432" s="133"/>
      <c r="B432" s="133"/>
      <c r="C432" s="134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ht="12.0" customHeight="1">
      <c r="A433" s="133"/>
      <c r="B433" s="133"/>
      <c r="C433" s="134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ht="12.0" customHeight="1">
      <c r="A434" s="133"/>
      <c r="B434" s="133"/>
      <c r="C434" s="134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ht="12.0" customHeight="1">
      <c r="A435" s="133"/>
      <c r="B435" s="133"/>
      <c r="C435" s="134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ht="12.0" customHeight="1">
      <c r="A436" s="133"/>
      <c r="B436" s="133"/>
      <c r="C436" s="134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ht="12.0" customHeight="1">
      <c r="A437" s="133"/>
      <c r="B437" s="133"/>
      <c r="C437" s="134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ht="12.0" customHeight="1">
      <c r="A438" s="133"/>
      <c r="B438" s="133"/>
      <c r="C438" s="134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ht="12.0" customHeight="1">
      <c r="A439" s="133"/>
      <c r="B439" s="133"/>
      <c r="C439" s="134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ht="12.0" customHeight="1">
      <c r="A440" s="133"/>
      <c r="B440" s="133"/>
      <c r="C440" s="134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ht="12.0" customHeight="1">
      <c r="A441" s="133"/>
      <c r="B441" s="133"/>
      <c r="C441" s="134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ht="12.0" customHeight="1">
      <c r="A442" s="133"/>
      <c r="B442" s="133"/>
      <c r="C442" s="134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ht="12.0" customHeight="1">
      <c r="A443" s="133"/>
      <c r="B443" s="133"/>
      <c r="C443" s="134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ht="12.0" customHeight="1">
      <c r="A444" s="133"/>
      <c r="B444" s="133"/>
      <c r="C444" s="134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ht="12.0" customHeight="1">
      <c r="A445" s="133"/>
      <c r="B445" s="133"/>
      <c r="C445" s="134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ht="12.0" customHeight="1">
      <c r="A446" s="133"/>
      <c r="B446" s="133"/>
      <c r="C446" s="134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ht="12.0" customHeight="1">
      <c r="A447" s="133"/>
      <c r="B447" s="133"/>
      <c r="C447" s="134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ht="12.0" customHeight="1">
      <c r="A448" s="133"/>
      <c r="B448" s="133"/>
      <c r="C448" s="134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ht="12.0" customHeight="1">
      <c r="A449" s="133"/>
      <c r="B449" s="133"/>
      <c r="C449" s="134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ht="12.0" customHeight="1">
      <c r="A450" s="133"/>
      <c r="B450" s="133"/>
      <c r="C450" s="134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ht="12.0" customHeight="1">
      <c r="A451" s="133"/>
      <c r="B451" s="133"/>
      <c r="C451" s="134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ht="12.0" customHeight="1">
      <c r="A452" s="133"/>
      <c r="B452" s="133"/>
      <c r="C452" s="134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ht="12.0" customHeight="1">
      <c r="A453" s="133"/>
      <c r="B453" s="133"/>
      <c r="C453" s="134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ht="12.0" customHeight="1">
      <c r="A454" s="133"/>
      <c r="B454" s="133"/>
      <c r="C454" s="134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ht="12.0" customHeight="1">
      <c r="A455" s="133"/>
      <c r="B455" s="133"/>
      <c r="C455" s="134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ht="12.0" customHeight="1">
      <c r="A456" s="133"/>
      <c r="B456" s="133"/>
      <c r="C456" s="134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ht="12.0" customHeight="1">
      <c r="A457" s="133"/>
      <c r="B457" s="133"/>
      <c r="C457" s="134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ht="12.0" customHeight="1">
      <c r="A458" s="133"/>
      <c r="B458" s="133"/>
      <c r="C458" s="134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ht="12.0" customHeight="1">
      <c r="A459" s="133"/>
      <c r="B459" s="133"/>
      <c r="C459" s="134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ht="12.0" customHeight="1">
      <c r="A460" s="133"/>
      <c r="B460" s="133"/>
      <c r="C460" s="134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ht="12.0" customHeight="1">
      <c r="A461" s="133"/>
      <c r="B461" s="133"/>
      <c r="C461" s="134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ht="12.0" customHeight="1">
      <c r="A462" s="133"/>
      <c r="B462" s="133"/>
      <c r="C462" s="134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ht="12.0" customHeight="1">
      <c r="A463" s="133"/>
      <c r="B463" s="133"/>
      <c r="C463" s="134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ht="12.0" customHeight="1">
      <c r="A464" s="133"/>
      <c r="B464" s="133"/>
      <c r="C464" s="134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ht="12.0" customHeight="1">
      <c r="A465" s="133"/>
      <c r="B465" s="133"/>
      <c r="C465" s="134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ht="12.0" customHeight="1">
      <c r="A466" s="133"/>
      <c r="B466" s="133"/>
      <c r="C466" s="134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ht="12.0" customHeight="1">
      <c r="A467" s="133"/>
      <c r="B467" s="133"/>
      <c r="C467" s="134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ht="12.0" customHeight="1">
      <c r="A468" s="133"/>
      <c r="B468" s="133"/>
      <c r="C468" s="134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ht="12.0" customHeight="1">
      <c r="A469" s="133"/>
      <c r="B469" s="133"/>
      <c r="C469" s="134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ht="12.0" customHeight="1">
      <c r="A470" s="133"/>
      <c r="B470" s="133"/>
      <c r="C470" s="134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ht="12.0" customHeight="1">
      <c r="A471" s="133"/>
      <c r="B471" s="133"/>
      <c r="C471" s="134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ht="12.0" customHeight="1">
      <c r="A472" s="133"/>
      <c r="B472" s="133"/>
      <c r="C472" s="134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ht="12.0" customHeight="1">
      <c r="A473" s="133"/>
      <c r="B473" s="133"/>
      <c r="C473" s="134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ht="12.0" customHeight="1">
      <c r="A474" s="133"/>
      <c r="B474" s="133"/>
      <c r="C474" s="134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ht="12.0" customHeight="1">
      <c r="A475" s="133"/>
      <c r="B475" s="133"/>
      <c r="C475" s="134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ht="12.0" customHeight="1">
      <c r="A476" s="133"/>
      <c r="B476" s="133"/>
      <c r="C476" s="134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ht="12.0" customHeight="1">
      <c r="A477" s="133"/>
      <c r="B477" s="133"/>
      <c r="C477" s="134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ht="12.0" customHeight="1">
      <c r="A478" s="133"/>
      <c r="B478" s="133"/>
      <c r="C478" s="134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ht="12.0" customHeight="1">
      <c r="A479" s="133"/>
      <c r="B479" s="133"/>
      <c r="C479" s="134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ht="12.0" customHeight="1">
      <c r="A480" s="133"/>
      <c r="B480" s="133"/>
      <c r="C480" s="134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ht="12.0" customHeight="1">
      <c r="A481" s="133"/>
      <c r="B481" s="133"/>
      <c r="C481" s="134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ht="12.0" customHeight="1">
      <c r="A482" s="133"/>
      <c r="B482" s="133"/>
      <c r="C482" s="134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ht="12.0" customHeight="1">
      <c r="A483" s="133"/>
      <c r="B483" s="133"/>
      <c r="C483" s="134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ht="12.0" customHeight="1">
      <c r="A484" s="133"/>
      <c r="B484" s="133"/>
      <c r="C484" s="134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ht="12.0" customHeight="1">
      <c r="A485" s="133"/>
      <c r="B485" s="133"/>
      <c r="C485" s="134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ht="12.0" customHeight="1">
      <c r="A486" s="133"/>
      <c r="B486" s="133"/>
      <c r="C486" s="134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ht="12.0" customHeight="1">
      <c r="A487" s="133"/>
      <c r="B487" s="133"/>
      <c r="C487" s="134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ht="12.0" customHeight="1">
      <c r="A488" s="133"/>
      <c r="B488" s="133"/>
      <c r="C488" s="134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ht="12.0" customHeight="1">
      <c r="A489" s="133"/>
      <c r="B489" s="133"/>
      <c r="C489" s="134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ht="12.0" customHeight="1">
      <c r="A490" s="133"/>
      <c r="B490" s="133"/>
      <c r="C490" s="134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ht="12.0" customHeight="1">
      <c r="A491" s="133"/>
      <c r="B491" s="133"/>
      <c r="C491" s="134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ht="12.0" customHeight="1">
      <c r="A492" s="133"/>
      <c r="B492" s="133"/>
      <c r="C492" s="134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ht="12.0" customHeight="1">
      <c r="A493" s="133"/>
      <c r="B493" s="133"/>
      <c r="C493" s="134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ht="12.0" customHeight="1">
      <c r="A494" s="133"/>
      <c r="B494" s="133"/>
      <c r="C494" s="134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ht="12.0" customHeight="1">
      <c r="A495" s="133"/>
      <c r="B495" s="133"/>
      <c r="C495" s="134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ht="12.0" customHeight="1">
      <c r="A496" s="133"/>
      <c r="B496" s="133"/>
      <c r="C496" s="134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ht="12.0" customHeight="1">
      <c r="A497" s="133"/>
      <c r="B497" s="133"/>
      <c r="C497" s="134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ht="12.0" customHeight="1">
      <c r="A498" s="133"/>
      <c r="B498" s="133"/>
      <c r="C498" s="134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ht="12.0" customHeight="1">
      <c r="A499" s="133"/>
      <c r="B499" s="133"/>
      <c r="C499" s="134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ht="12.0" customHeight="1">
      <c r="A500" s="133"/>
      <c r="B500" s="133"/>
      <c r="C500" s="134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ht="12.0" customHeight="1">
      <c r="A501" s="133"/>
      <c r="B501" s="133"/>
      <c r="C501" s="134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ht="12.0" customHeight="1">
      <c r="A502" s="133"/>
      <c r="B502" s="133"/>
      <c r="C502" s="134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ht="12.0" customHeight="1">
      <c r="A503" s="133"/>
      <c r="B503" s="133"/>
      <c r="C503" s="134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ht="12.0" customHeight="1">
      <c r="A504" s="133"/>
      <c r="B504" s="133"/>
      <c r="C504" s="134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ht="12.0" customHeight="1">
      <c r="A505" s="133"/>
      <c r="B505" s="133"/>
      <c r="C505" s="134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ht="12.0" customHeight="1">
      <c r="A506" s="133"/>
      <c r="B506" s="133"/>
      <c r="C506" s="134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ht="12.0" customHeight="1">
      <c r="A507" s="133"/>
      <c r="B507" s="133"/>
      <c r="C507" s="134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ht="12.0" customHeight="1">
      <c r="A508" s="133"/>
      <c r="B508" s="133"/>
      <c r="C508" s="134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ht="12.0" customHeight="1">
      <c r="A509" s="133"/>
      <c r="B509" s="133"/>
      <c r="C509" s="134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ht="12.0" customHeight="1">
      <c r="A510" s="133"/>
      <c r="B510" s="133"/>
      <c r="C510" s="134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ht="12.0" customHeight="1">
      <c r="A511" s="133"/>
      <c r="B511" s="133"/>
      <c r="C511" s="134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ht="12.0" customHeight="1">
      <c r="A512" s="133"/>
      <c r="B512" s="133"/>
      <c r="C512" s="134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ht="12.0" customHeight="1">
      <c r="A513" s="133"/>
      <c r="B513" s="133"/>
      <c r="C513" s="134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ht="12.0" customHeight="1">
      <c r="A514" s="133"/>
      <c r="B514" s="133"/>
      <c r="C514" s="134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ht="12.0" customHeight="1">
      <c r="A515" s="133"/>
      <c r="B515" s="133"/>
      <c r="C515" s="134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ht="12.0" customHeight="1">
      <c r="A516" s="133"/>
      <c r="B516" s="133"/>
      <c r="C516" s="134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ht="12.0" customHeight="1">
      <c r="A517" s="133"/>
      <c r="B517" s="133"/>
      <c r="C517" s="134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ht="12.0" customHeight="1">
      <c r="A518" s="133"/>
      <c r="B518" s="133"/>
      <c r="C518" s="134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ht="12.0" customHeight="1">
      <c r="A519" s="133"/>
      <c r="B519" s="133"/>
      <c r="C519" s="134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ht="12.0" customHeight="1">
      <c r="A520" s="133"/>
      <c r="B520" s="133"/>
      <c r="C520" s="134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ht="12.0" customHeight="1">
      <c r="A521" s="133"/>
      <c r="B521" s="133"/>
      <c r="C521" s="134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ht="12.0" customHeight="1">
      <c r="A522" s="133"/>
      <c r="B522" s="133"/>
      <c r="C522" s="134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ht="12.0" customHeight="1">
      <c r="A523" s="133"/>
      <c r="B523" s="133"/>
      <c r="C523" s="134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ht="12.0" customHeight="1">
      <c r="A524" s="133"/>
      <c r="B524" s="133"/>
      <c r="C524" s="134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ht="12.0" customHeight="1">
      <c r="A525" s="133"/>
      <c r="B525" s="133"/>
      <c r="C525" s="134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ht="12.0" customHeight="1">
      <c r="A526" s="133"/>
      <c r="B526" s="133"/>
      <c r="C526" s="134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ht="12.0" customHeight="1">
      <c r="A527" s="133"/>
      <c r="B527" s="133"/>
      <c r="C527" s="134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ht="12.0" customHeight="1">
      <c r="A528" s="133"/>
      <c r="B528" s="133"/>
      <c r="C528" s="134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ht="12.0" customHeight="1">
      <c r="A529" s="133"/>
      <c r="B529" s="133"/>
      <c r="C529" s="134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ht="12.0" customHeight="1">
      <c r="A530" s="133"/>
      <c r="B530" s="133"/>
      <c r="C530" s="134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ht="12.0" customHeight="1">
      <c r="A531" s="133"/>
      <c r="B531" s="133"/>
      <c r="C531" s="134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ht="12.0" customHeight="1">
      <c r="A532" s="133"/>
      <c r="B532" s="133"/>
      <c r="C532" s="134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ht="12.0" customHeight="1">
      <c r="A533" s="133"/>
      <c r="B533" s="133"/>
      <c r="C533" s="134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ht="12.0" customHeight="1">
      <c r="A534" s="133"/>
      <c r="B534" s="133"/>
      <c r="C534" s="134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ht="12.0" customHeight="1">
      <c r="A535" s="133"/>
      <c r="B535" s="133"/>
      <c r="C535" s="134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ht="12.0" customHeight="1">
      <c r="A536" s="133"/>
      <c r="B536" s="133"/>
      <c r="C536" s="134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ht="12.0" customHeight="1">
      <c r="A537" s="133"/>
      <c r="B537" s="133"/>
      <c r="C537" s="134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ht="12.0" customHeight="1">
      <c r="A538" s="133"/>
      <c r="B538" s="133"/>
      <c r="C538" s="134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ht="12.0" customHeight="1">
      <c r="A539" s="133"/>
      <c r="B539" s="133"/>
      <c r="C539" s="134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ht="12.0" customHeight="1">
      <c r="A540" s="133"/>
      <c r="B540" s="133"/>
      <c r="C540" s="134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ht="12.0" customHeight="1">
      <c r="A541" s="133"/>
      <c r="B541" s="133"/>
      <c r="C541" s="134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ht="12.0" customHeight="1">
      <c r="A542" s="133"/>
      <c r="B542" s="133"/>
      <c r="C542" s="134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ht="12.0" customHeight="1">
      <c r="A543" s="133"/>
      <c r="B543" s="133"/>
      <c r="C543" s="134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ht="12.0" customHeight="1">
      <c r="A544" s="133"/>
      <c r="B544" s="133"/>
      <c r="C544" s="134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ht="12.0" customHeight="1">
      <c r="A545" s="133"/>
      <c r="B545" s="133"/>
      <c r="C545" s="134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ht="12.0" customHeight="1">
      <c r="A546" s="133"/>
      <c r="B546" s="133"/>
      <c r="C546" s="134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ht="12.0" customHeight="1">
      <c r="A547" s="133"/>
      <c r="B547" s="133"/>
      <c r="C547" s="134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ht="12.0" customHeight="1">
      <c r="A548" s="133"/>
      <c r="B548" s="133"/>
      <c r="C548" s="134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ht="12.0" customHeight="1">
      <c r="A549" s="133"/>
      <c r="B549" s="133"/>
      <c r="C549" s="134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ht="12.0" customHeight="1">
      <c r="A550" s="133"/>
      <c r="B550" s="133"/>
      <c r="C550" s="134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ht="12.0" customHeight="1">
      <c r="A551" s="133"/>
      <c r="B551" s="133"/>
      <c r="C551" s="134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ht="12.0" customHeight="1">
      <c r="A552" s="133"/>
      <c r="B552" s="133"/>
      <c r="C552" s="134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ht="12.0" customHeight="1">
      <c r="A553" s="133"/>
      <c r="B553" s="133"/>
      <c r="C553" s="134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ht="12.0" customHeight="1">
      <c r="A554" s="133"/>
      <c r="B554" s="133"/>
      <c r="C554" s="134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ht="12.0" customHeight="1">
      <c r="A555" s="133"/>
      <c r="B555" s="133"/>
      <c r="C555" s="134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ht="12.0" customHeight="1">
      <c r="A556" s="133"/>
      <c r="B556" s="133"/>
      <c r="C556" s="134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ht="12.0" customHeight="1">
      <c r="A557" s="133"/>
      <c r="B557" s="133"/>
      <c r="C557" s="134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ht="12.0" customHeight="1">
      <c r="A558" s="133"/>
      <c r="B558" s="133"/>
      <c r="C558" s="134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ht="12.0" customHeight="1">
      <c r="A559" s="133"/>
      <c r="B559" s="133"/>
      <c r="C559" s="134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ht="12.0" customHeight="1">
      <c r="A560" s="133"/>
      <c r="B560" s="133"/>
      <c r="C560" s="134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ht="12.0" customHeight="1">
      <c r="A561" s="133"/>
      <c r="B561" s="133"/>
      <c r="C561" s="134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ht="12.0" customHeight="1">
      <c r="A562" s="133"/>
      <c r="B562" s="133"/>
      <c r="C562" s="134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ht="12.0" customHeight="1">
      <c r="A563" s="133"/>
      <c r="B563" s="133"/>
      <c r="C563" s="134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ht="12.0" customHeight="1">
      <c r="A564" s="133"/>
      <c r="B564" s="133"/>
      <c r="C564" s="134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ht="12.0" customHeight="1">
      <c r="A565" s="133"/>
      <c r="B565" s="133"/>
      <c r="C565" s="134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ht="12.0" customHeight="1">
      <c r="A566" s="133"/>
      <c r="B566" s="133"/>
      <c r="C566" s="134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ht="12.0" customHeight="1">
      <c r="A567" s="133"/>
      <c r="B567" s="133"/>
      <c r="C567" s="134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ht="12.0" customHeight="1">
      <c r="A568" s="133"/>
      <c r="B568" s="133"/>
      <c r="C568" s="134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ht="12.0" customHeight="1">
      <c r="A569" s="133"/>
      <c r="B569" s="133"/>
      <c r="C569" s="134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ht="12.0" customHeight="1">
      <c r="A570" s="133"/>
      <c r="B570" s="133"/>
      <c r="C570" s="134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ht="12.0" customHeight="1">
      <c r="A571" s="133"/>
      <c r="B571" s="133"/>
      <c r="C571" s="134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ht="12.0" customHeight="1">
      <c r="A572" s="133"/>
      <c r="B572" s="133"/>
      <c r="C572" s="134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ht="12.0" customHeight="1">
      <c r="A573" s="133"/>
      <c r="B573" s="133"/>
      <c r="C573" s="134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ht="12.0" customHeight="1">
      <c r="A574" s="133"/>
      <c r="B574" s="133"/>
      <c r="C574" s="134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ht="12.0" customHeight="1">
      <c r="A575" s="133"/>
      <c r="B575" s="133"/>
      <c r="C575" s="134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ht="12.0" customHeight="1">
      <c r="A576" s="133"/>
      <c r="B576" s="133"/>
      <c r="C576" s="134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ht="12.0" customHeight="1">
      <c r="A577" s="133"/>
      <c r="B577" s="133"/>
      <c r="C577" s="134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ht="12.0" customHeight="1">
      <c r="A578" s="133"/>
      <c r="B578" s="133"/>
      <c r="C578" s="134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ht="12.0" customHeight="1">
      <c r="A579" s="133"/>
      <c r="B579" s="133"/>
      <c r="C579" s="134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ht="12.0" customHeight="1">
      <c r="A580" s="133"/>
      <c r="B580" s="133"/>
      <c r="C580" s="134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ht="12.0" customHeight="1">
      <c r="A581" s="133"/>
      <c r="B581" s="133"/>
      <c r="C581" s="134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ht="12.0" customHeight="1">
      <c r="A582" s="133"/>
      <c r="B582" s="133"/>
      <c r="C582" s="134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ht="12.0" customHeight="1">
      <c r="A583" s="133"/>
      <c r="B583" s="133"/>
      <c r="C583" s="134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ht="12.0" customHeight="1">
      <c r="A584" s="133"/>
      <c r="B584" s="133"/>
      <c r="C584" s="134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ht="12.0" customHeight="1">
      <c r="A585" s="133"/>
      <c r="B585" s="133"/>
      <c r="C585" s="134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ht="12.0" customHeight="1">
      <c r="A586" s="133"/>
      <c r="B586" s="133"/>
      <c r="C586" s="134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ht="12.0" customHeight="1">
      <c r="A587" s="133"/>
      <c r="B587" s="133"/>
      <c r="C587" s="134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ht="12.0" customHeight="1">
      <c r="A588" s="133"/>
      <c r="B588" s="133"/>
      <c r="C588" s="134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ht="12.0" customHeight="1">
      <c r="A589" s="133"/>
      <c r="B589" s="133"/>
      <c r="C589" s="134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ht="12.0" customHeight="1">
      <c r="A590" s="133"/>
      <c r="B590" s="133"/>
      <c r="C590" s="134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ht="12.0" customHeight="1">
      <c r="A591" s="133"/>
      <c r="B591" s="133"/>
      <c r="C591" s="134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ht="12.0" customHeight="1">
      <c r="A592" s="133"/>
      <c r="B592" s="133"/>
      <c r="C592" s="134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ht="12.0" customHeight="1">
      <c r="A593" s="133"/>
      <c r="B593" s="133"/>
      <c r="C593" s="134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ht="12.0" customHeight="1">
      <c r="A594" s="133"/>
      <c r="B594" s="133"/>
      <c r="C594" s="134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ht="12.0" customHeight="1">
      <c r="A595" s="133"/>
      <c r="B595" s="133"/>
      <c r="C595" s="134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ht="12.0" customHeight="1">
      <c r="A596" s="133"/>
      <c r="B596" s="133"/>
      <c r="C596" s="134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ht="12.0" customHeight="1">
      <c r="A597" s="133"/>
      <c r="B597" s="133"/>
      <c r="C597" s="134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ht="12.0" customHeight="1">
      <c r="A598" s="133"/>
      <c r="B598" s="133"/>
      <c r="C598" s="134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ht="12.0" customHeight="1">
      <c r="A599" s="133"/>
      <c r="B599" s="133"/>
      <c r="C599" s="134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ht="12.0" customHeight="1">
      <c r="A600" s="133"/>
      <c r="B600" s="133"/>
      <c r="C600" s="134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ht="12.0" customHeight="1">
      <c r="A601" s="133"/>
      <c r="B601" s="133"/>
      <c r="C601" s="134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ht="12.0" customHeight="1">
      <c r="A602" s="133"/>
      <c r="B602" s="133"/>
      <c r="C602" s="134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ht="12.0" customHeight="1">
      <c r="A603" s="133"/>
      <c r="B603" s="133"/>
      <c r="C603" s="134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ht="12.0" customHeight="1">
      <c r="A604" s="133"/>
      <c r="B604" s="133"/>
      <c r="C604" s="134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ht="12.0" customHeight="1">
      <c r="A605" s="133"/>
      <c r="B605" s="133"/>
      <c r="C605" s="134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ht="12.0" customHeight="1">
      <c r="A606" s="133"/>
      <c r="B606" s="133"/>
      <c r="C606" s="134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ht="12.0" customHeight="1">
      <c r="A607" s="133"/>
      <c r="B607" s="133"/>
      <c r="C607" s="134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ht="12.0" customHeight="1">
      <c r="A608" s="133"/>
      <c r="B608" s="133"/>
      <c r="C608" s="134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ht="12.0" customHeight="1">
      <c r="A609" s="133"/>
      <c r="B609" s="133"/>
      <c r="C609" s="134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ht="12.0" customHeight="1">
      <c r="A610" s="133"/>
      <c r="B610" s="133"/>
      <c r="C610" s="134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ht="12.0" customHeight="1">
      <c r="A611" s="133"/>
      <c r="B611" s="133"/>
      <c r="C611" s="134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ht="12.0" customHeight="1">
      <c r="A612" s="133"/>
      <c r="B612" s="133"/>
      <c r="C612" s="134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ht="12.0" customHeight="1">
      <c r="A613" s="133"/>
      <c r="B613" s="133"/>
      <c r="C613" s="134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ht="12.0" customHeight="1">
      <c r="A614" s="133"/>
      <c r="B614" s="133"/>
      <c r="C614" s="134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ht="12.0" customHeight="1">
      <c r="A615" s="133"/>
      <c r="B615" s="133"/>
      <c r="C615" s="134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ht="12.0" customHeight="1">
      <c r="A616" s="133"/>
      <c r="B616" s="133"/>
      <c r="C616" s="134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ht="12.0" customHeight="1">
      <c r="A617" s="133"/>
      <c r="B617" s="133"/>
      <c r="C617" s="134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ht="12.0" customHeight="1">
      <c r="A618" s="133"/>
      <c r="B618" s="133"/>
      <c r="C618" s="134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ht="12.0" customHeight="1">
      <c r="A619" s="133"/>
      <c r="B619" s="133"/>
      <c r="C619" s="134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ht="12.0" customHeight="1">
      <c r="A620" s="133"/>
      <c r="B620" s="133"/>
      <c r="C620" s="134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ht="12.0" customHeight="1">
      <c r="A621" s="133"/>
      <c r="B621" s="133"/>
      <c r="C621" s="134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ht="12.0" customHeight="1">
      <c r="A622" s="133"/>
      <c r="B622" s="133"/>
      <c r="C622" s="134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ht="12.0" customHeight="1">
      <c r="A623" s="133"/>
      <c r="B623" s="133"/>
      <c r="C623" s="134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ht="12.0" customHeight="1">
      <c r="A624" s="133"/>
      <c r="B624" s="133"/>
      <c r="C624" s="134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ht="12.0" customHeight="1">
      <c r="A625" s="133"/>
      <c r="B625" s="133"/>
      <c r="C625" s="134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ht="12.0" customHeight="1">
      <c r="A626" s="133"/>
      <c r="B626" s="133"/>
      <c r="C626" s="134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ht="12.0" customHeight="1">
      <c r="A627" s="133"/>
      <c r="B627" s="133"/>
      <c r="C627" s="134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ht="12.0" customHeight="1">
      <c r="A628" s="133"/>
      <c r="B628" s="133"/>
      <c r="C628" s="134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ht="12.0" customHeight="1">
      <c r="A629" s="133"/>
      <c r="B629" s="133"/>
      <c r="C629" s="134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ht="12.0" customHeight="1">
      <c r="A630" s="133"/>
      <c r="B630" s="133"/>
      <c r="C630" s="134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ht="12.0" customHeight="1">
      <c r="A631" s="133"/>
      <c r="B631" s="133"/>
      <c r="C631" s="134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ht="12.0" customHeight="1">
      <c r="A632" s="133"/>
      <c r="B632" s="133"/>
      <c r="C632" s="134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ht="12.0" customHeight="1">
      <c r="A633" s="133"/>
      <c r="B633" s="133"/>
      <c r="C633" s="134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ht="12.0" customHeight="1">
      <c r="A634" s="133"/>
      <c r="B634" s="133"/>
      <c r="C634" s="134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ht="12.0" customHeight="1">
      <c r="A635" s="133"/>
      <c r="B635" s="133"/>
      <c r="C635" s="134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ht="12.0" customHeight="1">
      <c r="A636" s="133"/>
      <c r="B636" s="133"/>
      <c r="C636" s="134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ht="12.0" customHeight="1">
      <c r="A637" s="133"/>
      <c r="B637" s="133"/>
      <c r="C637" s="134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ht="12.0" customHeight="1">
      <c r="A638" s="133"/>
      <c r="B638" s="133"/>
      <c r="C638" s="134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ht="12.0" customHeight="1">
      <c r="A639" s="133"/>
      <c r="B639" s="133"/>
      <c r="C639" s="134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ht="12.0" customHeight="1">
      <c r="A640" s="133"/>
      <c r="B640" s="133"/>
      <c r="C640" s="134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ht="12.0" customHeight="1">
      <c r="A641" s="133"/>
      <c r="B641" s="133"/>
      <c r="C641" s="134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ht="12.0" customHeight="1">
      <c r="A642" s="133"/>
      <c r="B642" s="133"/>
      <c r="C642" s="134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ht="12.0" customHeight="1">
      <c r="A643" s="133"/>
      <c r="B643" s="133"/>
      <c r="C643" s="134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ht="12.0" customHeight="1">
      <c r="A644" s="133"/>
      <c r="B644" s="133"/>
      <c r="C644" s="134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ht="12.0" customHeight="1">
      <c r="A645" s="133"/>
      <c r="B645" s="133"/>
      <c r="C645" s="134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ht="12.0" customHeight="1">
      <c r="A646" s="133"/>
      <c r="B646" s="133"/>
      <c r="C646" s="134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ht="12.0" customHeight="1">
      <c r="A647" s="133"/>
      <c r="B647" s="133"/>
      <c r="C647" s="134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ht="12.0" customHeight="1">
      <c r="A648" s="133"/>
      <c r="B648" s="133"/>
      <c r="C648" s="134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ht="12.0" customHeight="1">
      <c r="A649" s="133"/>
      <c r="B649" s="133"/>
      <c r="C649" s="134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ht="12.0" customHeight="1">
      <c r="A650" s="133"/>
      <c r="B650" s="133"/>
      <c r="C650" s="134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ht="12.0" customHeight="1">
      <c r="A651" s="133"/>
      <c r="B651" s="133"/>
      <c r="C651" s="134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ht="12.0" customHeight="1">
      <c r="A652" s="133"/>
      <c r="B652" s="133"/>
      <c r="C652" s="134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ht="12.0" customHeight="1">
      <c r="A653" s="133"/>
      <c r="B653" s="133"/>
      <c r="C653" s="134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ht="12.0" customHeight="1">
      <c r="A654" s="133"/>
      <c r="B654" s="133"/>
      <c r="C654" s="134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ht="12.0" customHeight="1">
      <c r="A655" s="133"/>
      <c r="B655" s="133"/>
      <c r="C655" s="134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ht="12.0" customHeight="1">
      <c r="A656" s="133"/>
      <c r="B656" s="133"/>
      <c r="C656" s="134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ht="12.0" customHeight="1">
      <c r="A657" s="133"/>
      <c r="B657" s="133"/>
      <c r="C657" s="134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ht="12.0" customHeight="1">
      <c r="A658" s="133"/>
      <c r="B658" s="133"/>
      <c r="C658" s="134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ht="12.0" customHeight="1">
      <c r="A659" s="133"/>
      <c r="B659" s="133"/>
      <c r="C659" s="134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ht="12.0" customHeight="1">
      <c r="A660" s="133"/>
      <c r="B660" s="133"/>
      <c r="C660" s="134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ht="12.0" customHeight="1">
      <c r="A661" s="133"/>
      <c r="B661" s="133"/>
      <c r="C661" s="134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ht="12.0" customHeight="1">
      <c r="A662" s="133"/>
      <c r="B662" s="133"/>
      <c r="C662" s="134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ht="12.0" customHeight="1">
      <c r="A663" s="133"/>
      <c r="B663" s="133"/>
      <c r="C663" s="134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ht="12.0" customHeight="1">
      <c r="A664" s="133"/>
      <c r="B664" s="133"/>
      <c r="C664" s="134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ht="12.0" customHeight="1">
      <c r="A665" s="133"/>
      <c r="B665" s="133"/>
      <c r="C665" s="134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ht="12.0" customHeight="1">
      <c r="A666" s="133"/>
      <c r="B666" s="133"/>
      <c r="C666" s="134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ht="12.0" customHeight="1">
      <c r="A667" s="133"/>
      <c r="B667" s="133"/>
      <c r="C667" s="134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ht="12.0" customHeight="1">
      <c r="A668" s="133"/>
      <c r="B668" s="133"/>
      <c r="C668" s="134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ht="12.0" customHeight="1">
      <c r="A669" s="133"/>
      <c r="B669" s="133"/>
      <c r="C669" s="134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ht="12.0" customHeight="1">
      <c r="A670" s="133"/>
      <c r="B670" s="133"/>
      <c r="C670" s="134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ht="12.0" customHeight="1">
      <c r="A671" s="133"/>
      <c r="B671" s="133"/>
      <c r="C671" s="134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ht="12.0" customHeight="1">
      <c r="A672" s="133"/>
      <c r="B672" s="133"/>
      <c r="C672" s="134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ht="12.0" customHeight="1">
      <c r="A673" s="133"/>
      <c r="B673" s="133"/>
      <c r="C673" s="134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ht="12.0" customHeight="1">
      <c r="A674" s="133"/>
      <c r="B674" s="133"/>
      <c r="C674" s="134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ht="12.0" customHeight="1">
      <c r="A675" s="133"/>
      <c r="B675" s="133"/>
      <c r="C675" s="134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ht="12.0" customHeight="1">
      <c r="A676" s="133"/>
      <c r="B676" s="133"/>
      <c r="C676" s="134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ht="12.0" customHeight="1">
      <c r="A677" s="133"/>
      <c r="B677" s="133"/>
      <c r="C677" s="134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ht="12.0" customHeight="1">
      <c r="A678" s="133"/>
      <c r="B678" s="133"/>
      <c r="C678" s="134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ht="12.0" customHeight="1">
      <c r="A679" s="133"/>
      <c r="B679" s="133"/>
      <c r="C679" s="134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ht="12.0" customHeight="1">
      <c r="A680" s="133"/>
      <c r="B680" s="133"/>
      <c r="C680" s="134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ht="12.0" customHeight="1">
      <c r="A681" s="133"/>
      <c r="B681" s="133"/>
      <c r="C681" s="134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ht="12.0" customHeight="1">
      <c r="A682" s="133"/>
      <c r="B682" s="133"/>
      <c r="C682" s="134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ht="12.0" customHeight="1">
      <c r="A683" s="133"/>
      <c r="B683" s="133"/>
      <c r="C683" s="134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ht="12.0" customHeight="1">
      <c r="A684" s="133"/>
      <c r="B684" s="133"/>
      <c r="C684" s="134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ht="12.0" customHeight="1">
      <c r="A685" s="133"/>
      <c r="B685" s="133"/>
      <c r="C685" s="134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ht="12.0" customHeight="1">
      <c r="A686" s="133"/>
      <c r="B686" s="133"/>
      <c r="C686" s="134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ht="12.0" customHeight="1">
      <c r="A687" s="133"/>
      <c r="B687" s="133"/>
      <c r="C687" s="134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ht="12.0" customHeight="1">
      <c r="A688" s="133"/>
      <c r="B688" s="133"/>
      <c r="C688" s="134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ht="12.0" customHeight="1">
      <c r="A689" s="133"/>
      <c r="B689" s="133"/>
      <c r="C689" s="134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ht="12.0" customHeight="1">
      <c r="A690" s="133"/>
      <c r="B690" s="133"/>
      <c r="C690" s="134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ht="12.0" customHeight="1">
      <c r="A691" s="133"/>
      <c r="B691" s="133"/>
      <c r="C691" s="134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ht="12.0" customHeight="1">
      <c r="A692" s="133"/>
      <c r="B692" s="133"/>
      <c r="C692" s="134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ht="12.0" customHeight="1">
      <c r="A693" s="133"/>
      <c r="B693" s="133"/>
      <c r="C693" s="134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ht="12.0" customHeight="1">
      <c r="A694" s="133"/>
      <c r="B694" s="133"/>
      <c r="C694" s="134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ht="12.0" customHeight="1">
      <c r="A695" s="133"/>
      <c r="B695" s="133"/>
      <c r="C695" s="134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ht="12.0" customHeight="1">
      <c r="A696" s="133"/>
      <c r="B696" s="133"/>
      <c r="C696" s="134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ht="12.0" customHeight="1">
      <c r="A697" s="133"/>
      <c r="B697" s="133"/>
      <c r="C697" s="134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ht="12.0" customHeight="1">
      <c r="A698" s="133"/>
      <c r="B698" s="133"/>
      <c r="C698" s="134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ht="12.0" customHeight="1">
      <c r="A699" s="133"/>
      <c r="B699" s="133"/>
      <c r="C699" s="134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ht="12.0" customHeight="1">
      <c r="A700" s="133"/>
      <c r="B700" s="133"/>
      <c r="C700" s="134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ht="12.0" customHeight="1">
      <c r="A701" s="133"/>
      <c r="B701" s="133"/>
      <c r="C701" s="134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ht="12.0" customHeight="1">
      <c r="A702" s="133"/>
      <c r="B702" s="133"/>
      <c r="C702" s="134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ht="12.0" customHeight="1">
      <c r="A703" s="133"/>
      <c r="B703" s="133"/>
      <c r="C703" s="134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ht="12.0" customHeight="1">
      <c r="A704" s="133"/>
      <c r="B704" s="133"/>
      <c r="C704" s="134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ht="12.0" customHeight="1">
      <c r="A705" s="133"/>
      <c r="B705" s="133"/>
      <c r="C705" s="134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ht="12.0" customHeight="1">
      <c r="A706" s="133"/>
      <c r="B706" s="133"/>
      <c r="C706" s="134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ht="12.0" customHeight="1">
      <c r="A707" s="133"/>
      <c r="B707" s="133"/>
      <c r="C707" s="134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ht="12.0" customHeight="1">
      <c r="A708" s="133"/>
      <c r="B708" s="133"/>
      <c r="C708" s="134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ht="12.0" customHeight="1">
      <c r="A709" s="133"/>
      <c r="B709" s="133"/>
      <c r="C709" s="134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ht="12.0" customHeight="1">
      <c r="A710" s="133"/>
      <c r="B710" s="133"/>
      <c r="C710" s="134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ht="12.0" customHeight="1">
      <c r="A711" s="133"/>
      <c r="B711" s="133"/>
      <c r="C711" s="134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ht="12.0" customHeight="1">
      <c r="A712" s="133"/>
      <c r="B712" s="133"/>
      <c r="C712" s="134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ht="12.0" customHeight="1">
      <c r="A713" s="133"/>
      <c r="B713" s="133"/>
      <c r="C713" s="134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ht="12.0" customHeight="1">
      <c r="A714" s="133"/>
      <c r="B714" s="133"/>
      <c r="C714" s="134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ht="12.0" customHeight="1">
      <c r="A715" s="133"/>
      <c r="B715" s="133"/>
      <c r="C715" s="134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ht="12.0" customHeight="1">
      <c r="A716" s="133"/>
      <c r="B716" s="133"/>
      <c r="C716" s="134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ht="12.0" customHeight="1">
      <c r="A717" s="133"/>
      <c r="B717" s="133"/>
      <c r="C717" s="134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ht="12.0" customHeight="1">
      <c r="A718" s="133"/>
      <c r="B718" s="133"/>
      <c r="C718" s="134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ht="12.0" customHeight="1">
      <c r="A719" s="133"/>
      <c r="B719" s="133"/>
      <c r="C719" s="134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ht="12.0" customHeight="1">
      <c r="A720" s="133"/>
      <c r="B720" s="133"/>
      <c r="C720" s="134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ht="12.0" customHeight="1">
      <c r="A721" s="133"/>
      <c r="B721" s="133"/>
      <c r="C721" s="134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ht="12.0" customHeight="1">
      <c r="A722" s="133"/>
      <c r="B722" s="133"/>
      <c r="C722" s="134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ht="12.0" customHeight="1">
      <c r="A723" s="133"/>
      <c r="B723" s="133"/>
      <c r="C723" s="134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ht="12.0" customHeight="1">
      <c r="A724" s="133"/>
      <c r="B724" s="133"/>
      <c r="C724" s="134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ht="12.0" customHeight="1">
      <c r="A725" s="133"/>
      <c r="B725" s="133"/>
      <c r="C725" s="134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ht="12.0" customHeight="1">
      <c r="A726" s="133"/>
      <c r="B726" s="133"/>
      <c r="C726" s="134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ht="12.0" customHeight="1">
      <c r="A727" s="133"/>
      <c r="B727" s="133"/>
      <c r="C727" s="134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ht="12.0" customHeight="1">
      <c r="A728" s="133"/>
      <c r="B728" s="133"/>
      <c r="C728" s="134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ht="12.0" customHeight="1">
      <c r="A729" s="133"/>
      <c r="B729" s="133"/>
      <c r="C729" s="134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ht="12.0" customHeight="1">
      <c r="A730" s="133"/>
      <c r="B730" s="133"/>
      <c r="C730" s="134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ht="12.0" customHeight="1">
      <c r="A731" s="133"/>
      <c r="B731" s="133"/>
      <c r="C731" s="134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ht="12.0" customHeight="1">
      <c r="A732" s="133"/>
      <c r="B732" s="133"/>
      <c r="C732" s="134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ht="12.0" customHeight="1">
      <c r="A733" s="133"/>
      <c r="B733" s="133"/>
      <c r="C733" s="134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ht="12.0" customHeight="1">
      <c r="A734" s="133"/>
      <c r="B734" s="133"/>
      <c r="C734" s="134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ht="12.0" customHeight="1">
      <c r="A735" s="133"/>
      <c r="B735" s="133"/>
      <c r="C735" s="134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ht="12.0" customHeight="1">
      <c r="A736" s="133"/>
      <c r="B736" s="133"/>
      <c r="C736" s="134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ht="12.0" customHeight="1">
      <c r="A737" s="133"/>
      <c r="B737" s="133"/>
      <c r="C737" s="134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ht="12.0" customHeight="1">
      <c r="A738" s="133"/>
      <c r="B738" s="133"/>
      <c r="C738" s="134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ht="12.0" customHeight="1">
      <c r="A739" s="133"/>
      <c r="B739" s="133"/>
      <c r="C739" s="134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ht="12.0" customHeight="1">
      <c r="A740" s="133"/>
      <c r="B740" s="133"/>
      <c r="C740" s="134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ht="12.0" customHeight="1">
      <c r="A741" s="133"/>
      <c r="B741" s="133"/>
      <c r="C741" s="134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ht="12.0" customHeight="1">
      <c r="A742" s="133"/>
      <c r="B742" s="133"/>
      <c r="C742" s="134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ht="12.0" customHeight="1">
      <c r="A743" s="133"/>
      <c r="B743" s="133"/>
      <c r="C743" s="134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ht="12.0" customHeight="1">
      <c r="A744" s="133"/>
      <c r="B744" s="133"/>
      <c r="C744" s="134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ht="12.0" customHeight="1">
      <c r="A745" s="133"/>
      <c r="B745" s="133"/>
      <c r="C745" s="134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ht="12.0" customHeight="1">
      <c r="A746" s="133"/>
      <c r="B746" s="133"/>
      <c r="C746" s="134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ht="12.0" customHeight="1">
      <c r="A747" s="133"/>
      <c r="B747" s="133"/>
      <c r="C747" s="134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ht="12.0" customHeight="1">
      <c r="A748" s="133"/>
      <c r="B748" s="133"/>
      <c r="C748" s="134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ht="12.0" customHeight="1">
      <c r="A749" s="133"/>
      <c r="B749" s="133"/>
      <c r="C749" s="134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ht="12.0" customHeight="1">
      <c r="A750" s="133"/>
      <c r="B750" s="133"/>
      <c r="C750" s="134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ht="12.0" customHeight="1">
      <c r="A751" s="133"/>
      <c r="B751" s="133"/>
      <c r="C751" s="134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ht="12.0" customHeight="1">
      <c r="A752" s="133"/>
      <c r="B752" s="133"/>
      <c r="C752" s="134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ht="12.0" customHeight="1">
      <c r="A753" s="133"/>
      <c r="B753" s="133"/>
      <c r="C753" s="134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ht="12.0" customHeight="1">
      <c r="A754" s="133"/>
      <c r="B754" s="133"/>
      <c r="C754" s="134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ht="12.0" customHeight="1">
      <c r="A755" s="133"/>
      <c r="B755" s="133"/>
      <c r="C755" s="134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ht="12.0" customHeight="1">
      <c r="A756" s="133"/>
      <c r="B756" s="133"/>
      <c r="C756" s="134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ht="12.0" customHeight="1">
      <c r="A757" s="133"/>
      <c r="B757" s="133"/>
      <c r="C757" s="134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ht="12.0" customHeight="1">
      <c r="A758" s="133"/>
      <c r="B758" s="133"/>
      <c r="C758" s="134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ht="12.0" customHeight="1">
      <c r="A759" s="133"/>
      <c r="B759" s="133"/>
      <c r="C759" s="134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ht="12.0" customHeight="1">
      <c r="A760" s="133"/>
      <c r="B760" s="133"/>
      <c r="C760" s="134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ht="12.0" customHeight="1">
      <c r="A761" s="133"/>
      <c r="B761" s="133"/>
      <c r="C761" s="134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ht="12.0" customHeight="1">
      <c r="A762" s="133"/>
      <c r="B762" s="133"/>
      <c r="C762" s="134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ht="12.0" customHeight="1">
      <c r="A763" s="133"/>
      <c r="B763" s="133"/>
      <c r="C763" s="134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ht="12.0" customHeight="1">
      <c r="A764" s="133"/>
      <c r="B764" s="133"/>
      <c r="C764" s="134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ht="12.0" customHeight="1">
      <c r="A765" s="133"/>
      <c r="B765" s="133"/>
      <c r="C765" s="134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ht="12.0" customHeight="1">
      <c r="A766" s="133"/>
      <c r="B766" s="133"/>
      <c r="C766" s="134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ht="12.0" customHeight="1">
      <c r="A767" s="133"/>
      <c r="B767" s="133"/>
      <c r="C767" s="134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ht="12.0" customHeight="1">
      <c r="A768" s="133"/>
      <c r="B768" s="133"/>
      <c r="C768" s="134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ht="12.0" customHeight="1">
      <c r="A769" s="133"/>
      <c r="B769" s="133"/>
      <c r="C769" s="134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ht="12.0" customHeight="1">
      <c r="A770" s="133"/>
      <c r="B770" s="133"/>
      <c r="C770" s="134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ht="12.0" customHeight="1">
      <c r="A771" s="133"/>
      <c r="B771" s="133"/>
      <c r="C771" s="134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ht="12.0" customHeight="1">
      <c r="A772" s="133"/>
      <c r="B772" s="133"/>
      <c r="C772" s="134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ht="12.0" customHeight="1">
      <c r="A773" s="133"/>
      <c r="B773" s="133"/>
      <c r="C773" s="134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ht="12.0" customHeight="1">
      <c r="A774" s="133"/>
      <c r="B774" s="133"/>
      <c r="C774" s="134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ht="12.0" customHeight="1">
      <c r="A775" s="133"/>
      <c r="B775" s="133"/>
      <c r="C775" s="134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ht="12.0" customHeight="1">
      <c r="A776" s="133"/>
      <c r="B776" s="133"/>
      <c r="C776" s="134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ht="12.0" customHeight="1">
      <c r="A777" s="133"/>
      <c r="B777" s="133"/>
      <c r="C777" s="134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ht="12.0" customHeight="1">
      <c r="A778" s="133"/>
      <c r="B778" s="133"/>
      <c r="C778" s="134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ht="12.0" customHeight="1">
      <c r="A779" s="133"/>
      <c r="B779" s="133"/>
      <c r="C779" s="134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ht="12.0" customHeight="1">
      <c r="A780" s="133"/>
      <c r="B780" s="133"/>
      <c r="C780" s="134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ht="12.0" customHeight="1">
      <c r="A781" s="133"/>
      <c r="B781" s="133"/>
      <c r="C781" s="134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ht="12.0" customHeight="1">
      <c r="A782" s="133"/>
      <c r="B782" s="133"/>
      <c r="C782" s="134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ht="12.0" customHeight="1">
      <c r="A783" s="133"/>
      <c r="B783" s="133"/>
      <c r="C783" s="134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ht="12.0" customHeight="1">
      <c r="A784" s="133"/>
      <c r="B784" s="133"/>
      <c r="C784" s="134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ht="12.0" customHeight="1">
      <c r="A785" s="133"/>
      <c r="B785" s="133"/>
      <c r="C785" s="134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ht="12.0" customHeight="1">
      <c r="A786" s="133"/>
      <c r="B786" s="133"/>
      <c r="C786" s="134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ht="12.0" customHeight="1">
      <c r="A787" s="133"/>
      <c r="B787" s="133"/>
      <c r="C787" s="134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ht="12.0" customHeight="1">
      <c r="A788" s="133"/>
      <c r="B788" s="133"/>
      <c r="C788" s="134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ht="12.0" customHeight="1">
      <c r="A789" s="133"/>
      <c r="B789" s="133"/>
      <c r="C789" s="134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ht="12.0" customHeight="1">
      <c r="A790" s="133"/>
      <c r="B790" s="133"/>
      <c r="C790" s="134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ht="12.0" customHeight="1">
      <c r="A791" s="133"/>
      <c r="B791" s="133"/>
      <c r="C791" s="134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ht="12.0" customHeight="1">
      <c r="A792" s="133"/>
      <c r="B792" s="133"/>
      <c r="C792" s="134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ht="12.0" customHeight="1">
      <c r="A793" s="133"/>
      <c r="B793" s="133"/>
      <c r="C793" s="134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ht="12.0" customHeight="1">
      <c r="A794" s="133"/>
      <c r="B794" s="133"/>
      <c r="C794" s="134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ht="12.0" customHeight="1">
      <c r="A795" s="133"/>
      <c r="B795" s="133"/>
      <c r="C795" s="134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ht="12.0" customHeight="1">
      <c r="A796" s="133"/>
      <c r="B796" s="133"/>
      <c r="C796" s="134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ht="12.0" customHeight="1">
      <c r="A797" s="133"/>
      <c r="B797" s="133"/>
      <c r="C797" s="134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ht="12.0" customHeight="1">
      <c r="A798" s="133"/>
      <c r="B798" s="133"/>
      <c r="C798" s="134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ht="12.0" customHeight="1">
      <c r="A799" s="133"/>
      <c r="B799" s="133"/>
      <c r="C799" s="134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ht="12.0" customHeight="1">
      <c r="A800" s="133"/>
      <c r="B800" s="133"/>
      <c r="C800" s="134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ht="12.0" customHeight="1">
      <c r="A801" s="133"/>
      <c r="B801" s="133"/>
      <c r="C801" s="134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ht="12.0" customHeight="1">
      <c r="A802" s="133"/>
      <c r="B802" s="133"/>
      <c r="C802" s="134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ht="12.0" customHeight="1">
      <c r="A803" s="133"/>
      <c r="B803" s="133"/>
      <c r="C803" s="134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ht="12.0" customHeight="1">
      <c r="A804" s="133"/>
      <c r="B804" s="133"/>
      <c r="C804" s="134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ht="12.0" customHeight="1">
      <c r="A805" s="133"/>
      <c r="B805" s="133"/>
      <c r="C805" s="134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ht="12.0" customHeight="1">
      <c r="A806" s="133"/>
      <c r="B806" s="133"/>
      <c r="C806" s="134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ht="12.0" customHeight="1">
      <c r="A807" s="133"/>
      <c r="B807" s="133"/>
      <c r="C807" s="134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ht="12.0" customHeight="1">
      <c r="A808" s="133"/>
      <c r="B808" s="133"/>
      <c r="C808" s="134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ht="12.0" customHeight="1">
      <c r="A809" s="133"/>
      <c r="B809" s="133"/>
      <c r="C809" s="134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ht="12.0" customHeight="1">
      <c r="A810" s="133"/>
      <c r="B810" s="133"/>
      <c r="C810" s="134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ht="12.0" customHeight="1">
      <c r="A811" s="133"/>
      <c r="B811" s="133"/>
      <c r="C811" s="134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ht="12.0" customHeight="1">
      <c r="A812" s="133"/>
      <c r="B812" s="133"/>
      <c r="C812" s="134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ht="12.0" customHeight="1">
      <c r="A813" s="133"/>
      <c r="B813" s="133"/>
      <c r="C813" s="134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ht="12.0" customHeight="1">
      <c r="A814" s="133"/>
      <c r="B814" s="133"/>
      <c r="C814" s="134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ht="12.0" customHeight="1">
      <c r="A815" s="133"/>
      <c r="B815" s="133"/>
      <c r="C815" s="134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ht="12.0" customHeight="1">
      <c r="A816" s="133"/>
      <c r="B816" s="133"/>
      <c r="C816" s="134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ht="12.0" customHeight="1">
      <c r="A817" s="133"/>
      <c r="B817" s="133"/>
      <c r="C817" s="134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ht="12.0" customHeight="1">
      <c r="A818" s="133"/>
      <c r="B818" s="133"/>
      <c r="C818" s="134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ht="12.0" customHeight="1">
      <c r="A819" s="133"/>
      <c r="B819" s="133"/>
      <c r="C819" s="134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ht="12.0" customHeight="1">
      <c r="A820" s="133"/>
      <c r="B820" s="133"/>
      <c r="C820" s="134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ht="12.0" customHeight="1">
      <c r="A821" s="133"/>
      <c r="B821" s="133"/>
      <c r="C821" s="134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ht="12.0" customHeight="1">
      <c r="A822" s="133"/>
      <c r="B822" s="133"/>
      <c r="C822" s="134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ht="12.0" customHeight="1">
      <c r="A823" s="133"/>
      <c r="B823" s="133"/>
      <c r="C823" s="134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ht="12.0" customHeight="1">
      <c r="A824" s="133"/>
      <c r="B824" s="133"/>
      <c r="C824" s="134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ht="12.0" customHeight="1">
      <c r="A825" s="133"/>
      <c r="B825" s="133"/>
      <c r="C825" s="134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ht="12.0" customHeight="1">
      <c r="A826" s="133"/>
      <c r="B826" s="133"/>
      <c r="C826" s="134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ht="12.0" customHeight="1">
      <c r="A827" s="133"/>
      <c r="B827" s="133"/>
      <c r="C827" s="134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ht="12.0" customHeight="1">
      <c r="A828" s="133"/>
      <c r="B828" s="133"/>
      <c r="C828" s="134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ht="12.0" customHeight="1">
      <c r="A829" s="133"/>
      <c r="B829" s="133"/>
      <c r="C829" s="134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ht="12.0" customHeight="1">
      <c r="A830" s="133"/>
      <c r="B830" s="133"/>
      <c r="C830" s="134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ht="12.0" customHeight="1">
      <c r="A831" s="133"/>
      <c r="B831" s="133"/>
      <c r="C831" s="134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ht="12.0" customHeight="1">
      <c r="A832" s="133"/>
      <c r="B832" s="133"/>
      <c r="C832" s="134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ht="12.0" customHeight="1">
      <c r="A833" s="133"/>
      <c r="B833" s="133"/>
      <c r="C833" s="134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ht="12.0" customHeight="1">
      <c r="A834" s="133"/>
      <c r="B834" s="133"/>
      <c r="C834" s="134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ht="12.0" customHeight="1">
      <c r="A835" s="133"/>
      <c r="B835" s="133"/>
      <c r="C835" s="134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ht="12.0" customHeight="1">
      <c r="A836" s="133"/>
      <c r="B836" s="133"/>
      <c r="C836" s="134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ht="12.0" customHeight="1">
      <c r="A837" s="133"/>
      <c r="B837" s="133"/>
      <c r="C837" s="134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ht="12.0" customHeight="1">
      <c r="A838" s="133"/>
      <c r="B838" s="133"/>
      <c r="C838" s="134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ht="12.0" customHeight="1">
      <c r="A839" s="133"/>
      <c r="B839" s="133"/>
      <c r="C839" s="134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ht="12.0" customHeight="1">
      <c r="A840" s="133"/>
      <c r="B840" s="133"/>
      <c r="C840" s="134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ht="12.0" customHeight="1">
      <c r="A841" s="133"/>
      <c r="B841" s="133"/>
      <c r="C841" s="134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ht="12.0" customHeight="1">
      <c r="A842" s="133"/>
      <c r="B842" s="133"/>
      <c r="C842" s="134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ht="12.0" customHeight="1">
      <c r="A843" s="133"/>
      <c r="B843" s="133"/>
      <c r="C843" s="134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ht="12.0" customHeight="1">
      <c r="A844" s="133"/>
      <c r="B844" s="133"/>
      <c r="C844" s="134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ht="12.0" customHeight="1">
      <c r="A845" s="133"/>
      <c r="B845" s="133"/>
      <c r="C845" s="134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ht="12.0" customHeight="1">
      <c r="A846" s="133"/>
      <c r="B846" s="133"/>
      <c r="C846" s="134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ht="12.0" customHeight="1">
      <c r="A847" s="133"/>
      <c r="B847" s="133"/>
      <c r="C847" s="134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ht="12.0" customHeight="1">
      <c r="A848" s="133"/>
      <c r="B848" s="133"/>
      <c r="C848" s="134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ht="12.0" customHeight="1">
      <c r="A849" s="133"/>
      <c r="B849" s="133"/>
      <c r="C849" s="134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ht="12.0" customHeight="1">
      <c r="A850" s="133"/>
      <c r="B850" s="133"/>
      <c r="C850" s="134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ht="12.0" customHeight="1">
      <c r="A851" s="133"/>
      <c r="B851" s="133"/>
      <c r="C851" s="134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ht="12.0" customHeight="1">
      <c r="A852" s="133"/>
      <c r="B852" s="133"/>
      <c r="C852" s="134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ht="12.0" customHeight="1">
      <c r="A853" s="133"/>
      <c r="B853" s="133"/>
      <c r="C853" s="134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ht="12.0" customHeight="1">
      <c r="A854" s="133"/>
      <c r="B854" s="133"/>
      <c r="C854" s="134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ht="12.0" customHeight="1">
      <c r="A855" s="133"/>
      <c r="B855" s="133"/>
      <c r="C855" s="134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ht="12.0" customHeight="1">
      <c r="A856" s="133"/>
      <c r="B856" s="133"/>
      <c r="C856" s="134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ht="12.0" customHeight="1">
      <c r="A857" s="133"/>
      <c r="B857" s="133"/>
      <c r="C857" s="134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ht="12.0" customHeight="1">
      <c r="A858" s="133"/>
      <c r="B858" s="133"/>
      <c r="C858" s="134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ht="12.0" customHeight="1">
      <c r="A859" s="133"/>
      <c r="B859" s="133"/>
      <c r="C859" s="134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ht="12.0" customHeight="1">
      <c r="A860" s="133"/>
      <c r="B860" s="133"/>
      <c r="C860" s="134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ht="12.0" customHeight="1">
      <c r="A861" s="133"/>
      <c r="B861" s="133"/>
      <c r="C861" s="134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ht="12.0" customHeight="1">
      <c r="A862" s="133"/>
      <c r="B862" s="133"/>
      <c r="C862" s="134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ht="12.0" customHeight="1">
      <c r="A863" s="133"/>
      <c r="B863" s="133"/>
      <c r="C863" s="134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ht="12.0" customHeight="1">
      <c r="A864" s="133"/>
      <c r="B864" s="133"/>
      <c r="C864" s="134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ht="12.0" customHeight="1">
      <c r="A865" s="133"/>
      <c r="B865" s="133"/>
      <c r="C865" s="134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ht="12.0" customHeight="1">
      <c r="A866" s="133"/>
      <c r="B866" s="133"/>
      <c r="C866" s="134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ht="12.0" customHeight="1">
      <c r="A867" s="133"/>
      <c r="B867" s="133"/>
      <c r="C867" s="134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ht="12.0" customHeight="1">
      <c r="A868" s="133"/>
      <c r="B868" s="133"/>
      <c r="C868" s="134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ht="12.0" customHeight="1">
      <c r="A869" s="133"/>
      <c r="B869" s="133"/>
      <c r="C869" s="134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ht="12.0" customHeight="1">
      <c r="A870" s="133"/>
      <c r="B870" s="133"/>
      <c r="C870" s="134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ht="12.0" customHeight="1">
      <c r="A871" s="133"/>
      <c r="B871" s="133"/>
      <c r="C871" s="134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ht="12.0" customHeight="1">
      <c r="A872" s="133"/>
      <c r="B872" s="133"/>
      <c r="C872" s="134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ht="12.0" customHeight="1">
      <c r="A873" s="133"/>
      <c r="B873" s="133"/>
      <c r="C873" s="134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ht="12.0" customHeight="1">
      <c r="A874" s="133"/>
      <c r="B874" s="133"/>
      <c r="C874" s="134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ht="12.0" customHeight="1">
      <c r="A875" s="133"/>
      <c r="B875" s="133"/>
      <c r="C875" s="134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ht="12.0" customHeight="1">
      <c r="A876" s="133"/>
      <c r="B876" s="133"/>
      <c r="C876" s="134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ht="12.0" customHeight="1">
      <c r="A877" s="133"/>
      <c r="B877" s="133"/>
      <c r="C877" s="134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ht="12.0" customHeight="1">
      <c r="A878" s="133"/>
      <c r="B878" s="133"/>
      <c r="C878" s="134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ht="12.0" customHeight="1">
      <c r="A879" s="133"/>
      <c r="B879" s="133"/>
      <c r="C879" s="134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ht="12.0" customHeight="1">
      <c r="A880" s="133"/>
      <c r="B880" s="133"/>
      <c r="C880" s="134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ht="12.0" customHeight="1">
      <c r="A881" s="133"/>
      <c r="B881" s="133"/>
      <c r="C881" s="134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ht="12.0" customHeight="1">
      <c r="A882" s="133"/>
      <c r="B882" s="133"/>
      <c r="C882" s="134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ht="12.0" customHeight="1">
      <c r="A883" s="133"/>
      <c r="B883" s="133"/>
      <c r="C883" s="134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ht="12.0" customHeight="1">
      <c r="A884" s="133"/>
      <c r="B884" s="133"/>
      <c r="C884" s="134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ht="12.0" customHeight="1">
      <c r="A885" s="133"/>
      <c r="B885" s="133"/>
      <c r="C885" s="134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ht="12.0" customHeight="1">
      <c r="A886" s="133"/>
      <c r="B886" s="133"/>
      <c r="C886" s="134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ht="12.0" customHeight="1">
      <c r="A887" s="133"/>
      <c r="B887" s="133"/>
      <c r="C887" s="134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ht="12.0" customHeight="1">
      <c r="A888" s="133"/>
      <c r="B888" s="133"/>
      <c r="C888" s="134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ht="12.0" customHeight="1">
      <c r="A889" s="133"/>
      <c r="B889" s="133"/>
      <c r="C889" s="134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ht="12.0" customHeight="1">
      <c r="A890" s="133"/>
      <c r="B890" s="133"/>
      <c r="C890" s="134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ht="12.0" customHeight="1">
      <c r="A891" s="133"/>
      <c r="B891" s="133"/>
      <c r="C891" s="134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ht="12.0" customHeight="1">
      <c r="A892" s="133"/>
      <c r="B892" s="133"/>
      <c r="C892" s="134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ht="12.0" customHeight="1">
      <c r="A893" s="133"/>
      <c r="B893" s="133"/>
      <c r="C893" s="134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ht="12.0" customHeight="1">
      <c r="A894" s="133"/>
      <c r="B894" s="133"/>
      <c r="C894" s="134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ht="12.0" customHeight="1">
      <c r="A895" s="133"/>
      <c r="B895" s="133"/>
      <c r="C895" s="134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ht="12.0" customHeight="1">
      <c r="A896" s="133"/>
      <c r="B896" s="133"/>
      <c r="C896" s="134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ht="12.0" customHeight="1">
      <c r="A897" s="133"/>
      <c r="B897" s="133"/>
      <c r="C897" s="134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ht="12.0" customHeight="1">
      <c r="A898" s="133"/>
      <c r="B898" s="133"/>
      <c r="C898" s="134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ht="12.0" customHeight="1">
      <c r="A899" s="133"/>
      <c r="B899" s="133"/>
      <c r="C899" s="134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ht="12.0" customHeight="1">
      <c r="A900" s="133"/>
      <c r="B900" s="133"/>
      <c r="C900" s="134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ht="12.0" customHeight="1">
      <c r="A901" s="133"/>
      <c r="B901" s="133"/>
      <c r="C901" s="134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ht="12.0" customHeight="1">
      <c r="A902" s="133"/>
      <c r="B902" s="133"/>
      <c r="C902" s="134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ht="12.0" customHeight="1">
      <c r="A903" s="133"/>
      <c r="B903" s="133"/>
      <c r="C903" s="134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ht="12.0" customHeight="1">
      <c r="A904" s="133"/>
      <c r="B904" s="133"/>
      <c r="C904" s="134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ht="12.0" customHeight="1">
      <c r="A905" s="133"/>
      <c r="B905" s="133"/>
      <c r="C905" s="134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ht="12.0" customHeight="1">
      <c r="A906" s="133"/>
      <c r="B906" s="133"/>
      <c r="C906" s="134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ht="12.0" customHeight="1">
      <c r="A907" s="133"/>
      <c r="B907" s="133"/>
      <c r="C907" s="134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ht="12.0" customHeight="1">
      <c r="A908" s="133"/>
      <c r="B908" s="133"/>
      <c r="C908" s="134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ht="12.0" customHeight="1">
      <c r="A909" s="133"/>
      <c r="B909" s="133"/>
      <c r="C909" s="134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ht="12.0" customHeight="1">
      <c r="A910" s="133"/>
      <c r="B910" s="133"/>
      <c r="C910" s="134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ht="12.0" customHeight="1">
      <c r="A911" s="133"/>
      <c r="B911" s="133"/>
      <c r="C911" s="134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ht="12.0" customHeight="1">
      <c r="A912" s="133"/>
      <c r="B912" s="133"/>
      <c r="C912" s="134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ht="12.0" customHeight="1">
      <c r="A913" s="133"/>
      <c r="B913" s="133"/>
      <c r="C913" s="134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ht="12.0" customHeight="1">
      <c r="A914" s="133"/>
      <c r="B914" s="133"/>
      <c r="C914" s="134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ht="12.0" customHeight="1">
      <c r="A915" s="133"/>
      <c r="B915" s="133"/>
      <c r="C915" s="134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ht="12.0" customHeight="1">
      <c r="A916" s="133"/>
      <c r="B916" s="133"/>
      <c r="C916" s="134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ht="12.0" customHeight="1">
      <c r="A917" s="133"/>
      <c r="B917" s="133"/>
      <c r="C917" s="134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ht="12.0" customHeight="1">
      <c r="A918" s="133"/>
      <c r="B918" s="133"/>
      <c r="C918" s="134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ht="12.0" customHeight="1">
      <c r="A919" s="133"/>
      <c r="B919" s="133"/>
      <c r="C919" s="134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ht="12.0" customHeight="1">
      <c r="A920" s="133"/>
      <c r="B920" s="133"/>
      <c r="C920" s="134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ht="12.0" customHeight="1">
      <c r="A921" s="133"/>
      <c r="B921" s="133"/>
      <c r="C921" s="134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ht="12.0" customHeight="1">
      <c r="A922" s="133"/>
      <c r="B922" s="133"/>
      <c r="C922" s="134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ht="12.0" customHeight="1">
      <c r="A923" s="133"/>
      <c r="B923" s="133"/>
      <c r="C923" s="134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ht="12.0" customHeight="1">
      <c r="A924" s="133"/>
      <c r="B924" s="133"/>
      <c r="C924" s="134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ht="12.0" customHeight="1">
      <c r="A925" s="133"/>
      <c r="B925" s="133"/>
      <c r="C925" s="134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ht="12.0" customHeight="1">
      <c r="A926" s="133"/>
      <c r="B926" s="133"/>
      <c r="C926" s="134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ht="12.0" customHeight="1">
      <c r="A927" s="133"/>
      <c r="B927" s="133"/>
      <c r="C927" s="134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ht="12.0" customHeight="1">
      <c r="A928" s="133"/>
      <c r="B928" s="133"/>
      <c r="C928" s="134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ht="12.0" customHeight="1">
      <c r="A929" s="133"/>
      <c r="B929" s="133"/>
      <c r="C929" s="134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ht="12.0" customHeight="1">
      <c r="A930" s="133"/>
      <c r="B930" s="133"/>
      <c r="C930" s="134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ht="12.0" customHeight="1">
      <c r="A931" s="133"/>
      <c r="B931" s="133"/>
      <c r="C931" s="134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ht="12.0" customHeight="1">
      <c r="A932" s="133"/>
      <c r="B932" s="133"/>
      <c r="C932" s="134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ht="12.0" customHeight="1">
      <c r="A933" s="133"/>
      <c r="B933" s="133"/>
      <c r="C933" s="134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ht="12.0" customHeight="1">
      <c r="A934" s="133"/>
      <c r="B934" s="133"/>
      <c r="C934" s="134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ht="12.0" customHeight="1">
      <c r="A935" s="133"/>
      <c r="B935" s="133"/>
      <c r="C935" s="134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ht="12.0" customHeight="1">
      <c r="A936" s="133"/>
      <c r="B936" s="133"/>
      <c r="C936" s="134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ht="12.0" customHeight="1">
      <c r="A937" s="133"/>
      <c r="B937" s="133"/>
      <c r="C937" s="134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ht="12.0" customHeight="1">
      <c r="A938" s="133"/>
      <c r="B938" s="133"/>
      <c r="C938" s="134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ht="12.0" customHeight="1">
      <c r="A939" s="133"/>
      <c r="B939" s="133"/>
      <c r="C939" s="134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ht="12.0" customHeight="1">
      <c r="A940" s="133"/>
      <c r="B940" s="133"/>
      <c r="C940" s="134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ht="12.0" customHeight="1">
      <c r="A941" s="133"/>
      <c r="B941" s="133"/>
      <c r="C941" s="134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ht="12.0" customHeight="1">
      <c r="A942" s="133"/>
      <c r="B942" s="133"/>
      <c r="C942" s="134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ht="12.0" customHeight="1">
      <c r="A943" s="133"/>
      <c r="B943" s="133"/>
      <c r="C943" s="134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ht="12.0" customHeight="1">
      <c r="A944" s="133"/>
      <c r="B944" s="133"/>
      <c r="C944" s="134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ht="12.0" customHeight="1">
      <c r="A945" s="133"/>
      <c r="B945" s="133"/>
      <c r="C945" s="134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ht="12.0" customHeight="1">
      <c r="A946" s="133"/>
      <c r="B946" s="133"/>
      <c r="C946" s="134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ht="12.0" customHeight="1">
      <c r="A947" s="133"/>
      <c r="B947" s="133"/>
      <c r="C947" s="134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ht="12.0" customHeight="1">
      <c r="A948" s="133"/>
      <c r="B948" s="133"/>
      <c r="C948" s="134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ht="12.0" customHeight="1">
      <c r="A949" s="133"/>
      <c r="B949" s="133"/>
      <c r="C949" s="134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ht="12.0" customHeight="1">
      <c r="A950" s="133"/>
      <c r="B950" s="133"/>
      <c r="C950" s="134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ht="12.0" customHeight="1">
      <c r="A951" s="133"/>
      <c r="B951" s="133"/>
      <c r="C951" s="134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ht="12.0" customHeight="1">
      <c r="A952" s="133"/>
      <c r="B952" s="133"/>
      <c r="C952" s="134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ht="12.0" customHeight="1">
      <c r="A953" s="133"/>
      <c r="B953" s="133"/>
      <c r="C953" s="134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ht="12.0" customHeight="1">
      <c r="A954" s="133"/>
      <c r="B954" s="133"/>
      <c r="C954" s="134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ht="12.0" customHeight="1">
      <c r="A955" s="133"/>
      <c r="B955" s="133"/>
      <c r="C955" s="134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ht="12.0" customHeight="1">
      <c r="A956" s="133"/>
      <c r="B956" s="133"/>
      <c r="C956" s="134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ht="12.0" customHeight="1">
      <c r="A957" s="133"/>
      <c r="B957" s="133"/>
      <c r="C957" s="134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ht="12.0" customHeight="1">
      <c r="A958" s="133"/>
      <c r="B958" s="133"/>
      <c r="C958" s="134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ht="12.0" customHeight="1">
      <c r="A959" s="133"/>
      <c r="B959" s="133"/>
      <c r="C959" s="134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ht="12.0" customHeight="1">
      <c r="A960" s="133"/>
      <c r="B960" s="133"/>
      <c r="C960" s="134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ht="12.0" customHeight="1">
      <c r="A961" s="133"/>
      <c r="B961" s="133"/>
      <c r="C961" s="134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ht="12.0" customHeight="1">
      <c r="A962" s="133"/>
      <c r="B962" s="133"/>
      <c r="C962" s="134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ht="12.0" customHeight="1">
      <c r="A963" s="133"/>
      <c r="B963" s="133"/>
      <c r="C963" s="134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ht="12.0" customHeight="1">
      <c r="A964" s="133"/>
      <c r="B964" s="133"/>
      <c r="C964" s="134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ht="12.0" customHeight="1">
      <c r="A965" s="133"/>
      <c r="B965" s="133"/>
      <c r="C965" s="134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ht="12.0" customHeight="1">
      <c r="A966" s="133"/>
      <c r="B966" s="133"/>
      <c r="C966" s="134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ht="12.0" customHeight="1">
      <c r="A967" s="133"/>
      <c r="B967" s="133"/>
      <c r="C967" s="134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ht="12.0" customHeight="1">
      <c r="A968" s="133"/>
      <c r="B968" s="133"/>
      <c r="C968" s="134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ht="12.0" customHeight="1">
      <c r="A969" s="133"/>
      <c r="B969" s="133"/>
      <c r="C969" s="134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ht="12.0" customHeight="1">
      <c r="A970" s="133"/>
      <c r="B970" s="133"/>
      <c r="C970" s="134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ht="12.0" customHeight="1">
      <c r="A971" s="133"/>
      <c r="B971" s="133"/>
      <c r="C971" s="134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ht="12.0" customHeight="1">
      <c r="A972" s="133"/>
      <c r="B972" s="133"/>
      <c r="C972" s="134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ht="12.0" customHeight="1">
      <c r="A973" s="133"/>
      <c r="B973" s="133"/>
      <c r="C973" s="134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ht="12.0" customHeight="1">
      <c r="A974" s="133"/>
      <c r="B974" s="133"/>
      <c r="C974" s="134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ht="12.0" customHeight="1">
      <c r="A975" s="133"/>
      <c r="B975" s="133"/>
      <c r="C975" s="134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ht="12.0" customHeight="1">
      <c r="A976" s="133"/>
      <c r="B976" s="133"/>
      <c r="C976" s="134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ht="12.0" customHeight="1">
      <c r="A977" s="133"/>
      <c r="B977" s="133"/>
      <c r="C977" s="134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ht="12.0" customHeight="1">
      <c r="A978" s="133"/>
      <c r="B978" s="133"/>
      <c r="C978" s="134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ht="12.0" customHeight="1">
      <c r="A979" s="133"/>
      <c r="B979" s="133"/>
      <c r="C979" s="134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ht="12.0" customHeight="1">
      <c r="A980" s="133"/>
      <c r="B980" s="133"/>
      <c r="C980" s="134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ht="12.0" customHeight="1">
      <c r="A981" s="133"/>
      <c r="B981" s="133"/>
      <c r="C981" s="134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ht="12.0" customHeight="1">
      <c r="A982" s="133"/>
      <c r="B982" s="133"/>
      <c r="C982" s="134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ht="12.0" customHeight="1">
      <c r="A983" s="133"/>
      <c r="B983" s="133"/>
      <c r="C983" s="134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ht="12.0" customHeight="1">
      <c r="A984" s="133"/>
      <c r="B984" s="133"/>
      <c r="C984" s="134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ht="12.0" customHeight="1">
      <c r="A985" s="133"/>
      <c r="B985" s="133"/>
      <c r="C985" s="134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ht="12.0" customHeight="1">
      <c r="A986" s="133"/>
      <c r="B986" s="133"/>
      <c r="C986" s="134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ht="12.0" customHeight="1">
      <c r="A987" s="133"/>
      <c r="B987" s="133"/>
      <c r="C987" s="134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ht="12.0" customHeight="1">
      <c r="A988" s="133"/>
      <c r="B988" s="133"/>
      <c r="C988" s="134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ht="12.0" customHeight="1">
      <c r="A989" s="133"/>
      <c r="B989" s="133"/>
      <c r="C989" s="134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ht="12.0" customHeight="1">
      <c r="A990" s="133"/>
      <c r="B990" s="133"/>
      <c r="C990" s="134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ht="12.0" customHeight="1">
      <c r="A991" s="133"/>
      <c r="B991" s="133"/>
      <c r="C991" s="134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ht="12.0" customHeight="1">
      <c r="A992" s="133"/>
      <c r="B992" s="133"/>
      <c r="C992" s="134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ht="12.0" customHeight="1">
      <c r="A993" s="133"/>
      <c r="B993" s="133"/>
      <c r="C993" s="134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ht="12.0" customHeight="1">
      <c r="A994" s="133"/>
      <c r="B994" s="133"/>
      <c r="C994" s="134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ht="12.0" customHeight="1">
      <c r="A995" s="133"/>
      <c r="B995" s="133"/>
      <c r="C995" s="134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</sheetData>
  <drawing r:id="rId1"/>
</worksheet>
</file>